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4.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omments5.xml" ContentType="application/vnd.openxmlformats-officedocument.spreadsheetml.comments+xml"/>
  <Override PartName="/xl/drawings/drawing13.xml" ContentType="application/vnd.openxmlformats-officedocument.drawing+xml"/>
  <Override PartName="/xl/comments6.xml" ContentType="application/vnd.openxmlformats-officedocument.spreadsheetml.comments+xml"/>
  <Override PartName="/xl/drawings/drawing14.xml" ContentType="application/vnd.openxmlformats-officedocument.drawing+xml"/>
  <Override PartName="/xl/comments7.xml" ContentType="application/vnd.openxmlformats-officedocument.spreadsheetml.comments+xml"/>
  <Override PartName="/xl/drawings/drawing15.xml" ContentType="application/vnd.openxmlformats-officedocument.drawing+xml"/>
  <Override PartName="/xl/comments8.xml" ContentType="application/vnd.openxmlformats-officedocument.spreadsheetml.comments+xml"/>
  <Override PartName="/xl/drawings/drawing16.xml" ContentType="application/vnd.openxmlformats-officedocument.drawing+xml"/>
  <Override PartName="/xl/comments9.xml" ContentType="application/vnd.openxmlformats-officedocument.spreadsheetml.comments+xml"/>
  <Override PartName="/xl/drawings/drawing17.xml" ContentType="application/vnd.openxmlformats-officedocument.drawing+xml"/>
  <Override PartName="/xl/comments10.xml" ContentType="application/vnd.openxmlformats-officedocument.spreadsheetml.comments+xml"/>
  <Override PartName="/xl/drawings/drawing18.xml" ContentType="application/vnd.openxmlformats-officedocument.drawing+xml"/>
  <Override PartName="/xl/comments11.xml" ContentType="application/vnd.openxmlformats-officedocument.spreadsheetml.comments+xml"/>
  <Override PartName="/xl/drawings/drawing19.xml" ContentType="application/vnd.openxmlformats-officedocument.drawing+xml"/>
  <Override PartName="/xl/comments12.xml" ContentType="application/vnd.openxmlformats-officedocument.spreadsheetml.comments+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omments13.xml" ContentType="application/vnd.openxmlformats-officedocument.spreadsheetml.comments+xml"/>
  <Override PartName="/xl/drawings/drawing24.xml" ContentType="application/vnd.openxmlformats-officedocument.drawing+xml"/>
  <Override PartName="/xl/comments14.xml" ContentType="application/vnd.openxmlformats-officedocument.spreadsheetml.comments+xml"/>
  <Override PartName="/xl/drawings/drawing25.xml" ContentType="application/vnd.openxmlformats-officedocument.drawing+xml"/>
  <Override PartName="/xl/comments15.xml" ContentType="application/vnd.openxmlformats-officedocument.spreadsheetml.comments+xml"/>
  <Override PartName="/xl/drawings/drawing26.xml" ContentType="application/vnd.openxmlformats-officedocument.drawing+xml"/>
  <Override PartName="/xl/comments16.xml" ContentType="application/vnd.openxmlformats-officedocument.spreadsheetml.comments+xml"/>
  <Override PartName="/xl/drawings/drawing27.xml" ContentType="application/vnd.openxmlformats-officedocument.drawing+xml"/>
  <Override PartName="/xl/comments17.xml" ContentType="application/vnd.openxmlformats-officedocument.spreadsheetml.comments+xml"/>
  <Override PartName="/xl/drawings/drawing28.xml" ContentType="application/vnd.openxmlformats-officedocument.drawing+xml"/>
  <Override PartName="/xl/drawings/drawing29.xml" ContentType="application/vnd.openxmlformats-officedocument.drawing+xml"/>
  <Override PartName="/xl/comments18.xml" ContentType="application/vnd.openxmlformats-officedocument.spreadsheetml.comments+xml"/>
  <Override PartName="/xl/drawings/drawing30.xml" ContentType="application/vnd.openxmlformats-officedocument.drawing+xml"/>
  <Override PartName="/xl/comments19.xml" ContentType="application/vnd.openxmlformats-officedocument.spreadsheetml.comments+xml"/>
  <Override PartName="/xl/drawings/drawing31.xml" ContentType="application/vnd.openxmlformats-officedocument.drawing+xml"/>
  <Override PartName="/xl/comments20.xml" ContentType="application/vnd.openxmlformats-officedocument.spreadsheetml.comments+xml"/>
  <Override PartName="/xl/drawings/drawing32.xml" ContentType="application/vnd.openxmlformats-officedocument.drawing+xml"/>
  <Override PartName="/xl/comments21.xml" ContentType="application/vnd.openxmlformats-officedocument.spreadsheetml.comments+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codeName="ThisWorkbook"/>
  <mc:AlternateContent xmlns:mc="http://schemas.openxmlformats.org/markup-compatibility/2006">
    <mc:Choice Requires="x15">
      <x15ac:absPath xmlns:x15ac="http://schemas.microsoft.com/office/spreadsheetml/2010/11/ac" url="E:\F.方正事务所-马正会\C、事务所各类工作底稿\企业所得税汇算系列底稿\企业所得税申报系统\2019智能汇算申报（V3.20.1）\"/>
    </mc:Choice>
  </mc:AlternateContent>
  <xr:revisionPtr revIDLastSave="0" documentId="13_ncr:1_{EB85E840-D563-4716-9B1C-D331822010A1}" xr6:coauthVersionLast="45" xr6:coauthVersionMax="45" xr10:uidLastSave="{00000000-0000-0000-0000-000000000000}"/>
  <bookViews>
    <workbookView xWindow="-108" yWindow="-108" windowWidth="23256" windowHeight="12576" tabRatio="944" activeTab="13" xr2:uid="{00000000-000D-0000-FFFF-FFFF00000000}"/>
  </bookViews>
  <sheets>
    <sheet name="资产负债表1" sheetId="53" r:id="rId1"/>
    <sheet name="利润表1" sheetId="52" r:id="rId2"/>
    <sheet name="资产负债表2" sheetId="44" r:id="rId3"/>
    <sheet name="利润表2" sheetId="45" r:id="rId4"/>
    <sheet name="现金流量表" sheetId="47" r:id="rId5"/>
    <sheet name="科目余额表" sheetId="48" r:id="rId6"/>
    <sheet name="国民经济行业分类" sheetId="50" r:id="rId7"/>
    <sheet name="封面" sheetId="37" r:id="rId8"/>
    <sheet name="报表单" sheetId="38" r:id="rId9"/>
    <sheet name="A000000（旧）" sheetId="39" state="hidden" r:id="rId10"/>
    <sheet name="企业会计准则" sheetId="46" state="hidden" r:id="rId11"/>
    <sheet name="A000000（新）" sheetId="49" r:id="rId12"/>
    <sheet name="A100000" sheetId="1" r:id="rId13"/>
    <sheet name="A101010" sheetId="2" r:id="rId14"/>
    <sheet name="A101020" sheetId="40" r:id="rId15"/>
    <sheet name="A102010" sheetId="3" r:id="rId16"/>
    <sheet name="A102020" sheetId="42" r:id="rId17"/>
    <sheet name="A103000" sheetId="43" r:id="rId18"/>
    <sheet name="A104000" sheetId="4" r:id="rId19"/>
    <sheet name="A105000" sheetId="5" r:id="rId20"/>
    <sheet name="A105010" sheetId="6" r:id="rId21"/>
    <sheet name="A105020" sheetId="7" r:id="rId22"/>
    <sheet name="A105030" sheetId="8" r:id="rId23"/>
    <sheet name="A105040" sheetId="9" r:id="rId24"/>
    <sheet name="A105050" sheetId="10" r:id="rId25"/>
    <sheet name="A105060" sheetId="11" r:id="rId26"/>
    <sheet name="A105070" sheetId="12" r:id="rId27"/>
    <sheet name="A105080" sheetId="13" r:id="rId28"/>
    <sheet name="A105090" sheetId="14" r:id="rId29"/>
    <sheet name="A105100" sheetId="15" r:id="rId30"/>
    <sheet name="A105110" sheetId="16" r:id="rId31"/>
    <sheet name="A105120" sheetId="17" r:id="rId32"/>
    <sheet name="A106000" sheetId="18" r:id="rId33"/>
    <sheet name="A107010" sheetId="19" r:id="rId34"/>
    <sheet name="A107011" sheetId="20" r:id="rId35"/>
    <sheet name="A107012" sheetId="21" r:id="rId36"/>
    <sheet name="A107020" sheetId="22" r:id="rId37"/>
    <sheet name="A107030" sheetId="23" r:id="rId38"/>
    <sheet name="A107040" sheetId="24" r:id="rId39"/>
    <sheet name="A107041" sheetId="25" r:id="rId40"/>
    <sheet name="A107042" sheetId="26" r:id="rId41"/>
    <sheet name="A107050" sheetId="27" r:id="rId42"/>
    <sheet name="A108000" sheetId="28" r:id="rId43"/>
    <sheet name="A108010" sheetId="31" r:id="rId44"/>
    <sheet name="A108020" sheetId="32" r:id="rId45"/>
    <sheet name="A108030" sheetId="33" r:id="rId46"/>
    <sheet name="A109000" sheetId="34" r:id="rId47"/>
    <sheet name="A109010" sheetId="35" r:id="rId48"/>
  </sheets>
  <definedNames>
    <definedName name="_Hlk498789983" localSheetId="9">'A000000（旧）'!$B$3</definedName>
    <definedName name="_Hlk498791292" localSheetId="9">'A000000（旧）'!$A$26</definedName>
    <definedName name="_Hlk499014810" localSheetId="34">'A107011'!#REF!</definedName>
    <definedName name="_Hlk499038456" localSheetId="47">'A109010'!$A$4</definedName>
    <definedName name="_Hlk499128624" localSheetId="38">'A107040'!$B$38</definedName>
    <definedName name="_Hlk525015068" localSheetId="11">'A000000（新）'!$H$13</definedName>
    <definedName name="_Hlk525117707" localSheetId="11">'A000000（新）'!$H$12</definedName>
    <definedName name="_Toc499456549" localSheetId="7">封面!$A$1</definedName>
    <definedName name="_Toc499456551" localSheetId="8">报表单!$A$1</definedName>
    <definedName name="_Toc499456553" localSheetId="9">'A000000（旧）'!#REF!</definedName>
    <definedName name="_Toc499456555" localSheetId="12">'A100000'!#REF!</definedName>
    <definedName name="_Toc499456559" localSheetId="14">'A101020'!$A$1</definedName>
    <definedName name="_Toc499456561" localSheetId="15">'A102010'!#REF!</definedName>
    <definedName name="_Toc499456563" localSheetId="16">'A102020'!$A$1</definedName>
    <definedName name="_Toc499456565" localSheetId="17">'A103000'!$A$1</definedName>
    <definedName name="_Toc499456567" localSheetId="18">'A104000'!$A$1</definedName>
    <definedName name="_Toc499456569" localSheetId="19">'A105000'!#REF!</definedName>
    <definedName name="_Toc499456571" localSheetId="20">'A105010'!#REF!</definedName>
    <definedName name="_Toc499456573" localSheetId="21">'A105020'!#REF!</definedName>
    <definedName name="_Toc499456575" localSheetId="22">'A105030'!#REF!</definedName>
    <definedName name="_Toc499456577" localSheetId="23">'A105040'!#REF!</definedName>
    <definedName name="_Toc499456579" localSheetId="24">'A105050'!#REF!</definedName>
    <definedName name="_Toc499456581" localSheetId="25">'A105060'!#REF!</definedName>
    <definedName name="_Toc499456583" localSheetId="26">'A105070'!#REF!</definedName>
    <definedName name="_Toc499456585" localSheetId="27">'A105080'!#REF!</definedName>
    <definedName name="_Toc499456587" localSheetId="28">'A105090'!#REF!</definedName>
    <definedName name="_Toc499456589" localSheetId="29">'A105100'!#REF!</definedName>
    <definedName name="_Toc499456591" localSheetId="30">'A105110'!#REF!</definedName>
    <definedName name="_Toc499456593" localSheetId="31">'A105120'!#REF!</definedName>
    <definedName name="_Toc499456595" localSheetId="32">'A106000'!#REF!</definedName>
    <definedName name="_Toc499456597" localSheetId="33">'A107010'!#REF!</definedName>
    <definedName name="_Toc499456599" localSheetId="34">'A107011'!#REF!</definedName>
    <definedName name="_Toc499456601" localSheetId="35">'A107012'!#REF!</definedName>
    <definedName name="_Toc499456603" localSheetId="36">'A107020'!#REF!</definedName>
    <definedName name="_Toc499456605" localSheetId="37">'A107030'!#REF!</definedName>
    <definedName name="_Toc499456607" localSheetId="38">'A107040'!#REF!</definedName>
    <definedName name="_Toc499456609" localSheetId="39">'A107041'!#REF!</definedName>
    <definedName name="_Toc499456611" localSheetId="40">'A107042'!#REF!</definedName>
    <definedName name="_Toc499456613" localSheetId="41">'A107050'!#REF!</definedName>
    <definedName name="_Toc499456615" localSheetId="42">'A108000'!#REF!</definedName>
    <definedName name="_Toc499456617" localSheetId="43">'A108010'!#REF!</definedName>
    <definedName name="_Toc499456619" localSheetId="44">'A108020'!#REF!</definedName>
    <definedName name="_Toc499456621" localSheetId="45">'A108030'!#REF!</definedName>
    <definedName name="_Toc499456623" localSheetId="46">'A109000'!#REF!</definedName>
    <definedName name="_Toc499456625" localSheetId="47">'A109010'!#REF!</definedName>
    <definedName name="_xlnm.Print_Titles" localSheetId="27">'A105080'!$1:$4</definedName>
    <definedName name="企业会计准则">表1[[#All],[企业会计准则]]</definedName>
    <definedName name="事业单位会计准则">企业会计准则!$C$1:$C$5</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5" i="18" l="1"/>
  <c r="F5" i="12"/>
  <c r="I5" i="18" l="1"/>
  <c r="J5" i="18" s="1"/>
  <c r="I6" i="18"/>
  <c r="J6" i="18" s="1"/>
  <c r="M6" i="18" s="1"/>
  <c r="I7" i="18"/>
  <c r="J7" i="18" s="1"/>
  <c r="M7" i="18" s="1"/>
  <c r="I8" i="18"/>
  <c r="J8" i="18" s="1"/>
  <c r="M8" i="18" s="1"/>
  <c r="I9" i="18"/>
  <c r="J9" i="18" s="1"/>
  <c r="M9" i="18" s="1"/>
  <c r="I10" i="18"/>
  <c r="I11" i="18"/>
  <c r="I12" i="18"/>
  <c r="I13" i="18"/>
  <c r="I14" i="18"/>
  <c r="J14" i="18" l="1"/>
  <c r="M14" i="18" s="1"/>
  <c r="J13" i="18"/>
  <c r="M13" i="18" s="1"/>
  <c r="J12" i="18"/>
  <c r="M12" i="18" s="1"/>
  <c r="J11" i="18"/>
  <c r="M11" i="18" s="1"/>
  <c r="J10" i="18"/>
  <c r="M10" i="18" s="1"/>
  <c r="C26" i="19"/>
  <c r="F6" i="12"/>
  <c r="D12" i="11"/>
  <c r="D9" i="11"/>
  <c r="D6" i="11"/>
  <c r="D15" i="11" l="1"/>
  <c r="D10" i="11"/>
  <c r="D16" i="11" s="1"/>
  <c r="M15" i="18"/>
  <c r="D9" i="1" l="1"/>
  <c r="L34" i="13" l="1"/>
  <c r="L35" i="13"/>
  <c r="L36" i="13"/>
  <c r="L37" i="13"/>
  <c r="L38" i="13"/>
  <c r="L39" i="13"/>
  <c r="L33" i="13"/>
  <c r="L31" i="13"/>
  <c r="L24" i="13"/>
  <c r="L25" i="13"/>
  <c r="L26" i="13"/>
  <c r="L27" i="13"/>
  <c r="L28" i="13"/>
  <c r="L29" i="13"/>
  <c r="L23" i="13"/>
  <c r="L21" i="13"/>
  <c r="L20" i="13"/>
  <c r="D37" i="21" l="1"/>
  <c r="L15" i="18" l="1"/>
  <c r="E10" i="26" l="1"/>
  <c r="K31" i="25"/>
  <c r="K32" i="25"/>
  <c r="K33" i="25"/>
  <c r="K30" i="25"/>
  <c r="K22" i="25"/>
  <c r="K23" i="25"/>
  <c r="K24" i="25"/>
  <c r="K25" i="25"/>
  <c r="K26" i="25"/>
  <c r="K27" i="25"/>
  <c r="K28" i="25"/>
  <c r="K21" i="25"/>
  <c r="I20" i="25"/>
  <c r="G20" i="25"/>
  <c r="H20" i="25"/>
  <c r="J20" i="25"/>
  <c r="F20" i="25"/>
  <c r="G19" i="17"/>
  <c r="K20" i="25" l="1"/>
  <c r="C7" i="34"/>
  <c r="F23" i="35"/>
  <c r="E23" i="35"/>
  <c r="D23" i="35"/>
  <c r="G22" i="35" s="1"/>
  <c r="S14" i="33"/>
  <c r="M14" i="33"/>
  <c r="L14" i="33"/>
  <c r="K14" i="33"/>
  <c r="J14" i="33"/>
  <c r="I14" i="33"/>
  <c r="G14" i="33"/>
  <c r="F14" i="33"/>
  <c r="E14" i="33"/>
  <c r="D14" i="33"/>
  <c r="C14" i="33"/>
  <c r="R13" i="33"/>
  <c r="Q13" i="33"/>
  <c r="P13" i="33"/>
  <c r="O13" i="33"/>
  <c r="N13" i="33"/>
  <c r="H13" i="33"/>
  <c r="R12" i="33"/>
  <c r="Q12" i="33"/>
  <c r="P12" i="33"/>
  <c r="O12" i="33"/>
  <c r="N12" i="33"/>
  <c r="H12" i="33"/>
  <c r="R11" i="33"/>
  <c r="Q11" i="33"/>
  <c r="P11" i="33"/>
  <c r="O11" i="33"/>
  <c r="N11" i="33"/>
  <c r="H11" i="33"/>
  <c r="R10" i="33"/>
  <c r="Q10" i="33"/>
  <c r="P10" i="33"/>
  <c r="O10" i="33"/>
  <c r="N10" i="33"/>
  <c r="H10" i="33"/>
  <c r="R9" i="33"/>
  <c r="Q9" i="33"/>
  <c r="P9" i="33"/>
  <c r="O9" i="33"/>
  <c r="N9" i="33"/>
  <c r="H9" i="33"/>
  <c r="R8" i="33"/>
  <c r="Q8" i="33"/>
  <c r="P8" i="33"/>
  <c r="O8" i="33"/>
  <c r="N8" i="33"/>
  <c r="H8" i="33"/>
  <c r="R7" i="33"/>
  <c r="Q7" i="33"/>
  <c r="P7" i="33"/>
  <c r="O7" i="33"/>
  <c r="N7" i="33"/>
  <c r="H7" i="33"/>
  <c r="R6" i="33"/>
  <c r="Q6" i="33"/>
  <c r="P6" i="33"/>
  <c r="O6" i="33"/>
  <c r="N6" i="33"/>
  <c r="H6" i="33"/>
  <c r="R5" i="33"/>
  <c r="Q5" i="33"/>
  <c r="P5" i="33"/>
  <c r="O5" i="33"/>
  <c r="N5" i="33"/>
  <c r="H5" i="33"/>
  <c r="J14" i="32"/>
  <c r="I14" i="32"/>
  <c r="H14" i="32"/>
  <c r="G14" i="32"/>
  <c r="E14" i="32"/>
  <c r="D14" i="32"/>
  <c r="C14" i="32"/>
  <c r="F13" i="32"/>
  <c r="F12" i="32"/>
  <c r="F11" i="32"/>
  <c r="F10" i="32"/>
  <c r="F9" i="32"/>
  <c r="F8" i="32"/>
  <c r="F7" i="32"/>
  <c r="F6" i="32"/>
  <c r="F5" i="32"/>
  <c r="R14" i="31"/>
  <c r="Q14" i="31"/>
  <c r="P14" i="31"/>
  <c r="M14" i="31"/>
  <c r="L14" i="31"/>
  <c r="K14" i="31"/>
  <c r="I14" i="31"/>
  <c r="H14" i="31"/>
  <c r="G14" i="31"/>
  <c r="F14" i="31"/>
  <c r="E14" i="31"/>
  <c r="D14" i="31"/>
  <c r="C14" i="31"/>
  <c r="N13" i="31"/>
  <c r="J13" i="31"/>
  <c r="O13" i="31" s="1"/>
  <c r="S13" i="31" s="1"/>
  <c r="N12" i="31"/>
  <c r="J12" i="31"/>
  <c r="O12" i="31" s="1"/>
  <c r="S12" i="31" s="1"/>
  <c r="N11" i="31"/>
  <c r="J11" i="31"/>
  <c r="O11" i="31" s="1"/>
  <c r="S11" i="31" s="1"/>
  <c r="N10" i="31"/>
  <c r="J10" i="31"/>
  <c r="O10" i="31" s="1"/>
  <c r="S10" i="31" s="1"/>
  <c r="N9" i="31"/>
  <c r="J9" i="31"/>
  <c r="O9" i="31" s="1"/>
  <c r="S9" i="31" s="1"/>
  <c r="N8" i="31"/>
  <c r="J8" i="31"/>
  <c r="O8" i="31" s="1"/>
  <c r="S8" i="31" s="1"/>
  <c r="N7" i="31"/>
  <c r="J7" i="31"/>
  <c r="O7" i="31" s="1"/>
  <c r="S7" i="31" s="1"/>
  <c r="N6" i="31"/>
  <c r="J6" i="31"/>
  <c r="O6" i="31" s="1"/>
  <c r="S6" i="31" s="1"/>
  <c r="N5" i="31"/>
  <c r="J5" i="31"/>
  <c r="S13" i="28"/>
  <c r="T13" i="28" s="1"/>
  <c r="N13" i="28"/>
  <c r="F13" i="28"/>
  <c r="H13" i="28" s="1"/>
  <c r="J13" i="28" s="1"/>
  <c r="S12" i="28"/>
  <c r="T12" i="28" s="1"/>
  <c r="N12" i="28"/>
  <c r="F12" i="28"/>
  <c r="H12" i="28" s="1"/>
  <c r="J12" i="28" s="1"/>
  <c r="S11" i="28"/>
  <c r="T11" i="28" s="1"/>
  <c r="N11" i="28"/>
  <c r="F11" i="28"/>
  <c r="H11" i="28" s="1"/>
  <c r="J11" i="28" s="1"/>
  <c r="S10" i="28"/>
  <c r="T10" i="28" s="1"/>
  <c r="N10" i="28"/>
  <c r="F10" i="28"/>
  <c r="H10" i="28" s="1"/>
  <c r="J10" i="28" s="1"/>
  <c r="S9" i="28"/>
  <c r="T9" i="28" s="1"/>
  <c r="N9" i="28"/>
  <c r="F9" i="28"/>
  <c r="H9" i="28" s="1"/>
  <c r="J9" i="28" s="1"/>
  <c r="S8" i="28"/>
  <c r="T8" i="28" s="1"/>
  <c r="N8" i="28"/>
  <c r="F8" i="28"/>
  <c r="H8" i="28" s="1"/>
  <c r="J8" i="28" s="1"/>
  <c r="S7" i="28"/>
  <c r="T7" i="28" s="1"/>
  <c r="N7" i="28"/>
  <c r="F7" i="28"/>
  <c r="H7" i="28" s="1"/>
  <c r="J7" i="28" s="1"/>
  <c r="S6" i="28"/>
  <c r="T6" i="28" s="1"/>
  <c r="N6" i="28"/>
  <c r="F6" i="28"/>
  <c r="H6" i="28" s="1"/>
  <c r="J6" i="28" s="1"/>
  <c r="S5" i="28"/>
  <c r="N5" i="28"/>
  <c r="F5" i="28"/>
  <c r="N11" i="27"/>
  <c r="F10" i="27"/>
  <c r="O10" i="27" s="1"/>
  <c r="M9" i="27"/>
  <c r="F9" i="27"/>
  <c r="M8" i="27"/>
  <c r="F8" i="27"/>
  <c r="M7" i="27"/>
  <c r="F7" i="27"/>
  <c r="M6" i="27"/>
  <c r="F6" i="27"/>
  <c r="M5" i="27"/>
  <c r="F5" i="27"/>
  <c r="E26" i="26"/>
  <c r="E23" i="26"/>
  <c r="E20" i="26"/>
  <c r="E18" i="26"/>
  <c r="E15" i="26"/>
  <c r="E11" i="26"/>
  <c r="K29" i="25"/>
  <c r="J29" i="25"/>
  <c r="J19" i="25" s="1"/>
  <c r="I29" i="25"/>
  <c r="I19" i="25" s="1"/>
  <c r="H29" i="25"/>
  <c r="H19" i="25" s="1"/>
  <c r="G29" i="25"/>
  <c r="G19" i="25" s="1"/>
  <c r="F29" i="25"/>
  <c r="F19" i="25" s="1"/>
  <c r="K16" i="25"/>
  <c r="K10" i="25"/>
  <c r="K7" i="25"/>
  <c r="K13" i="25" s="1"/>
  <c r="C35" i="24"/>
  <c r="C5" i="24"/>
  <c r="C4" i="24"/>
  <c r="C3" i="24"/>
  <c r="E21" i="23"/>
  <c r="D21" i="23"/>
  <c r="C15" i="23"/>
  <c r="C17" i="23" s="1"/>
  <c r="C14" i="23"/>
  <c r="C11" i="23"/>
  <c r="E7" i="23"/>
  <c r="D7" i="23"/>
  <c r="C5" i="23"/>
  <c r="J31" i="22"/>
  <c r="I31" i="22"/>
  <c r="H31" i="22"/>
  <c r="G31" i="22"/>
  <c r="F31" i="22"/>
  <c r="L30" i="22"/>
  <c r="K30" i="22"/>
  <c r="L29" i="22"/>
  <c r="K29" i="22"/>
  <c r="M28" i="22"/>
  <c r="M27" i="22"/>
  <c r="M26" i="22"/>
  <c r="L25" i="22"/>
  <c r="K25" i="22"/>
  <c r="J25" i="22"/>
  <c r="I25" i="22"/>
  <c r="H25" i="22"/>
  <c r="G25" i="22"/>
  <c r="F25" i="22"/>
  <c r="M24" i="22"/>
  <c r="M23" i="22"/>
  <c r="J22" i="22"/>
  <c r="I22" i="22"/>
  <c r="H22" i="22"/>
  <c r="G22" i="22"/>
  <c r="F22" i="22"/>
  <c r="L21" i="22"/>
  <c r="K21" i="22"/>
  <c r="L20" i="22"/>
  <c r="K20" i="22"/>
  <c r="J19" i="22"/>
  <c r="I19" i="22"/>
  <c r="H19" i="22"/>
  <c r="G19" i="22"/>
  <c r="F19" i="22"/>
  <c r="L18" i="22"/>
  <c r="K18" i="22"/>
  <c r="L17" i="22"/>
  <c r="K17" i="22"/>
  <c r="M16" i="22"/>
  <c r="J16" i="22"/>
  <c r="I16" i="22"/>
  <c r="H16" i="22"/>
  <c r="G16" i="22"/>
  <c r="F16" i="22"/>
  <c r="J13" i="22"/>
  <c r="I13" i="22"/>
  <c r="H13" i="22"/>
  <c r="G13" i="22"/>
  <c r="F13" i="22"/>
  <c r="L12" i="22"/>
  <c r="K12" i="22"/>
  <c r="L11" i="22"/>
  <c r="K11" i="22"/>
  <c r="J10" i="22"/>
  <c r="I10" i="22"/>
  <c r="H10" i="22"/>
  <c r="G10" i="22"/>
  <c r="F10" i="22"/>
  <c r="L9" i="22"/>
  <c r="K9" i="22"/>
  <c r="L8" i="22"/>
  <c r="K8" i="22"/>
  <c r="J7" i="22"/>
  <c r="I7" i="22"/>
  <c r="H7" i="22"/>
  <c r="G7" i="22"/>
  <c r="F7" i="22"/>
  <c r="L6" i="22"/>
  <c r="K6" i="22"/>
  <c r="L5" i="22"/>
  <c r="K5" i="22"/>
  <c r="D30" i="21"/>
  <c r="D25" i="21"/>
  <c r="D21" i="21"/>
  <c r="D18" i="21"/>
  <c r="D9" i="21"/>
  <c r="D5" i="21"/>
  <c r="O11" i="20"/>
  <c r="P11" i="20" s="1"/>
  <c r="R11" i="20" s="1"/>
  <c r="L11" i="20"/>
  <c r="O10" i="20"/>
  <c r="P10" i="20" s="1"/>
  <c r="R10" i="20" s="1"/>
  <c r="L10" i="20"/>
  <c r="O9" i="20"/>
  <c r="P9" i="20" s="1"/>
  <c r="R9" i="20" s="1"/>
  <c r="L9" i="20"/>
  <c r="O8" i="20"/>
  <c r="P8" i="20" s="1"/>
  <c r="R8" i="20" s="1"/>
  <c r="L8" i="20"/>
  <c r="O7" i="20"/>
  <c r="P7" i="20" s="1"/>
  <c r="R7" i="20" s="1"/>
  <c r="L7" i="20"/>
  <c r="O6" i="20"/>
  <c r="P6" i="20" s="1"/>
  <c r="R6" i="20" s="1"/>
  <c r="L6" i="20"/>
  <c r="O5" i="20"/>
  <c r="P5" i="20" s="1"/>
  <c r="R5" i="20" s="1"/>
  <c r="L5" i="20"/>
  <c r="C29" i="19"/>
  <c r="C21" i="19"/>
  <c r="C19" i="19" s="1"/>
  <c r="C14" i="18"/>
  <c r="C13" i="18"/>
  <c r="C12" i="18"/>
  <c r="C11" i="18"/>
  <c r="C10" i="18"/>
  <c r="C9" i="18"/>
  <c r="C8" i="18"/>
  <c r="C7" i="18"/>
  <c r="C6" i="18"/>
  <c r="C5" i="18"/>
  <c r="G42" i="17"/>
  <c r="F42" i="17"/>
  <c r="E42" i="17"/>
  <c r="G38" i="17"/>
  <c r="F38" i="17"/>
  <c r="E38" i="17"/>
  <c r="G34" i="17"/>
  <c r="F34" i="17"/>
  <c r="E34" i="17"/>
  <c r="G29" i="17"/>
  <c r="F29" i="17"/>
  <c r="E29" i="17"/>
  <c r="G24" i="17"/>
  <c r="F24" i="17"/>
  <c r="E24" i="17"/>
  <c r="F19" i="17"/>
  <c r="E19" i="17"/>
  <c r="G5" i="17"/>
  <c r="F5" i="17"/>
  <c r="E5" i="17"/>
  <c r="C20" i="16"/>
  <c r="C26" i="16" s="1"/>
  <c r="F41" i="5" s="1"/>
  <c r="C12" i="16"/>
  <c r="C11" i="16" s="1"/>
  <c r="C4" i="16"/>
  <c r="C3" i="16" s="1"/>
  <c r="G20" i="15"/>
  <c r="F20" i="15"/>
  <c r="H19" i="15"/>
  <c r="E19" i="15"/>
  <c r="H18" i="15"/>
  <c r="E18" i="15"/>
  <c r="H17" i="15"/>
  <c r="E17" i="15"/>
  <c r="H16" i="15"/>
  <c r="E16" i="15"/>
  <c r="H15" i="15"/>
  <c r="E15" i="15"/>
  <c r="H14" i="15"/>
  <c r="E14" i="15"/>
  <c r="H13" i="15"/>
  <c r="E13" i="15"/>
  <c r="H12" i="15"/>
  <c r="D12" i="15"/>
  <c r="D20" i="15" s="1"/>
  <c r="C12" i="15"/>
  <c r="H11" i="15"/>
  <c r="E11" i="15"/>
  <c r="H10" i="15"/>
  <c r="E10" i="15"/>
  <c r="H9" i="15"/>
  <c r="E9" i="15"/>
  <c r="H8" i="15"/>
  <c r="E8" i="15"/>
  <c r="H7" i="15"/>
  <c r="E7" i="15"/>
  <c r="H6" i="15"/>
  <c r="E6" i="15"/>
  <c r="H5" i="15"/>
  <c r="E5" i="15"/>
  <c r="F31" i="14"/>
  <c r="E31" i="14"/>
  <c r="D31" i="14"/>
  <c r="C31" i="14"/>
  <c r="C37" i="5" s="1"/>
  <c r="G16" i="14"/>
  <c r="H16" i="14" s="1"/>
  <c r="G15" i="14"/>
  <c r="H15" i="14" s="1"/>
  <c r="G14" i="14"/>
  <c r="H14" i="14" s="1"/>
  <c r="G13" i="14"/>
  <c r="H13" i="14" s="1"/>
  <c r="G11" i="14"/>
  <c r="G10" i="14"/>
  <c r="H10" i="14" s="1"/>
  <c r="G9" i="14"/>
  <c r="H9" i="14" s="1"/>
  <c r="G8" i="14"/>
  <c r="H8" i="14" s="1"/>
  <c r="G7" i="14"/>
  <c r="G6" i="14"/>
  <c r="G5" i="14"/>
  <c r="H5" i="14" s="1"/>
  <c r="G4" i="14"/>
  <c r="H4" i="14" s="1"/>
  <c r="L32" i="13"/>
  <c r="K32" i="13"/>
  <c r="H32" i="13"/>
  <c r="G32" i="13"/>
  <c r="F32" i="13"/>
  <c r="E32" i="13"/>
  <c r="D32" i="13"/>
  <c r="L22" i="13"/>
  <c r="K22" i="13"/>
  <c r="H22" i="13"/>
  <c r="G22" i="13"/>
  <c r="F22" i="13"/>
  <c r="E22" i="13"/>
  <c r="D22" i="13"/>
  <c r="L19" i="13"/>
  <c r="K19" i="13"/>
  <c r="H19" i="13"/>
  <c r="G19" i="13"/>
  <c r="F19" i="13"/>
  <c r="E19" i="13"/>
  <c r="D19" i="13"/>
  <c r="J18" i="13"/>
  <c r="J17" i="13"/>
  <c r="J16" i="13"/>
  <c r="J15" i="13"/>
  <c r="J14" i="13"/>
  <c r="J13" i="13"/>
  <c r="J12" i="13"/>
  <c r="L11" i="13"/>
  <c r="L10" i="13"/>
  <c r="L9" i="13"/>
  <c r="L8" i="13"/>
  <c r="L7" i="13"/>
  <c r="L6" i="13"/>
  <c r="K5" i="13"/>
  <c r="H5" i="13"/>
  <c r="G5" i="13"/>
  <c r="F5" i="13"/>
  <c r="E5" i="13"/>
  <c r="D5" i="13"/>
  <c r="E11" i="12"/>
  <c r="E7" i="12" s="1"/>
  <c r="E12" i="12" s="1"/>
  <c r="B10" i="12"/>
  <c r="B9" i="12"/>
  <c r="B8" i="12"/>
  <c r="D7" i="12"/>
  <c r="D12" i="12" s="1"/>
  <c r="C7" i="12"/>
  <c r="G4" i="12"/>
  <c r="C9" i="11"/>
  <c r="C6" i="11"/>
  <c r="H15" i="10"/>
  <c r="G14" i="10"/>
  <c r="H14" i="10" s="1"/>
  <c r="G13" i="10"/>
  <c r="H13" i="10" s="1"/>
  <c r="G12" i="10"/>
  <c r="H12" i="10" s="1"/>
  <c r="G11" i="10"/>
  <c r="H11" i="10" s="1"/>
  <c r="G10" i="10"/>
  <c r="H10" i="10" s="1"/>
  <c r="H9" i="10"/>
  <c r="G8" i="10"/>
  <c r="I8" i="10" s="1"/>
  <c r="F7" i="10"/>
  <c r="D7" i="10"/>
  <c r="D16" i="10" s="1"/>
  <c r="C7" i="10"/>
  <c r="C16" i="10" s="1"/>
  <c r="C17" i="5" s="1"/>
  <c r="G5" i="10"/>
  <c r="H5" i="10" s="1"/>
  <c r="G4" i="10"/>
  <c r="G6" i="10" s="1"/>
  <c r="H6" i="10" s="1"/>
  <c r="O11" i="9"/>
  <c r="M11" i="9"/>
  <c r="E28" i="5" s="1"/>
  <c r="E27" i="5" s="1"/>
  <c r="L11" i="9"/>
  <c r="F11" i="9"/>
  <c r="F12" i="5" s="1"/>
  <c r="F11" i="5" s="1"/>
  <c r="E11" i="9"/>
  <c r="D11" i="9"/>
  <c r="N10" i="9"/>
  <c r="P10" i="9" s="1"/>
  <c r="N9" i="9"/>
  <c r="P9" i="9" s="1"/>
  <c r="N8" i="9"/>
  <c r="P8" i="9" s="1"/>
  <c r="N7" i="9"/>
  <c r="P7" i="9" s="1"/>
  <c r="N6" i="9"/>
  <c r="P6" i="9" s="1"/>
  <c r="N5" i="9"/>
  <c r="I14" i="8"/>
  <c r="H14" i="8"/>
  <c r="G14" i="8"/>
  <c r="F14" i="8"/>
  <c r="D14" i="8"/>
  <c r="C14" i="8"/>
  <c r="K13" i="8"/>
  <c r="J13" i="8"/>
  <c r="E13" i="8"/>
  <c r="K12" i="8"/>
  <c r="J12" i="8"/>
  <c r="E12" i="8"/>
  <c r="K11" i="8"/>
  <c r="J11" i="8"/>
  <c r="E11" i="8"/>
  <c r="K10" i="8"/>
  <c r="J10" i="8"/>
  <c r="E10" i="8"/>
  <c r="K9" i="8"/>
  <c r="J9" i="8"/>
  <c r="E9" i="8"/>
  <c r="K8" i="8"/>
  <c r="J8" i="8"/>
  <c r="E8" i="8"/>
  <c r="K7" i="8"/>
  <c r="J7" i="8"/>
  <c r="E7" i="8"/>
  <c r="K6" i="8"/>
  <c r="J6" i="8"/>
  <c r="E6" i="8"/>
  <c r="K5" i="8"/>
  <c r="J5" i="8"/>
  <c r="E5" i="8"/>
  <c r="H17" i="7"/>
  <c r="H16" i="7"/>
  <c r="H15" i="7"/>
  <c r="H14" i="7"/>
  <c r="G13" i="7"/>
  <c r="F13" i="7"/>
  <c r="E13" i="7"/>
  <c r="D13" i="7"/>
  <c r="C13" i="7"/>
  <c r="H12" i="7"/>
  <c r="H11" i="7"/>
  <c r="H10" i="7"/>
  <c r="G9" i="7"/>
  <c r="F9" i="7"/>
  <c r="E9" i="7"/>
  <c r="D9" i="7"/>
  <c r="C9" i="7"/>
  <c r="H8" i="7"/>
  <c r="H7" i="7"/>
  <c r="H6" i="7"/>
  <c r="G5" i="7"/>
  <c r="F5" i="7"/>
  <c r="E5" i="7"/>
  <c r="D5" i="7"/>
  <c r="C5" i="7"/>
  <c r="C18" i="7" s="1"/>
  <c r="D29" i="6"/>
  <c r="C29" i="6"/>
  <c r="D25" i="6"/>
  <c r="C25" i="6"/>
  <c r="D23" i="6"/>
  <c r="D22" i="6"/>
  <c r="D21" i="6"/>
  <c r="D20" i="6"/>
  <c r="D19" i="6"/>
  <c r="D18" i="6"/>
  <c r="D17" i="6"/>
  <c r="D16" i="6"/>
  <c r="D15" i="6"/>
  <c r="C14" i="6"/>
  <c r="D16" i="5" s="1"/>
  <c r="D13" i="6"/>
  <c r="D12" i="6"/>
  <c r="D11" i="6"/>
  <c r="D10" i="6"/>
  <c r="D9" i="6"/>
  <c r="D8" i="6"/>
  <c r="D7" i="6"/>
  <c r="D6" i="6"/>
  <c r="D5" i="6"/>
  <c r="C4" i="6"/>
  <c r="D5" i="5" s="1"/>
  <c r="F44" i="5"/>
  <c r="E44" i="5"/>
  <c r="F38" i="5"/>
  <c r="E38" i="5"/>
  <c r="F36" i="5"/>
  <c r="E36" i="5"/>
  <c r="F33" i="5"/>
  <c r="E33" i="5"/>
  <c r="C32" i="5"/>
  <c r="E32" i="5" s="1"/>
  <c r="E30" i="5"/>
  <c r="F29" i="5"/>
  <c r="E29" i="5"/>
  <c r="E26" i="5"/>
  <c r="F25" i="5"/>
  <c r="E25" i="5"/>
  <c r="E24" i="5"/>
  <c r="E23" i="5"/>
  <c r="E22" i="5"/>
  <c r="F21" i="5"/>
  <c r="E21" i="5"/>
  <c r="F10" i="5"/>
  <c r="E10" i="5"/>
  <c r="H30" i="4"/>
  <c r="G30" i="4"/>
  <c r="D8" i="1" s="1"/>
  <c r="F30" i="4"/>
  <c r="E30" i="4"/>
  <c r="D7" i="1" s="1"/>
  <c r="D30" i="4"/>
  <c r="C30" i="4"/>
  <c r="D6" i="1" s="1"/>
  <c r="C26" i="43"/>
  <c r="C20" i="43"/>
  <c r="C12" i="43"/>
  <c r="C9" i="43"/>
  <c r="C3" i="43" s="1"/>
  <c r="C35" i="42"/>
  <c r="C28" i="42"/>
  <c r="C27" i="42" s="1"/>
  <c r="C17" i="42"/>
  <c r="C13" i="42"/>
  <c r="C5" i="42"/>
  <c r="C18" i="3"/>
  <c r="D14" i="1" s="1"/>
  <c r="C11" i="3"/>
  <c r="C4" i="3"/>
  <c r="C37" i="40"/>
  <c r="C29" i="40"/>
  <c r="C21" i="40"/>
  <c r="C20" i="40" s="1"/>
  <c r="C12" i="40"/>
  <c r="C5" i="40"/>
  <c r="C18" i="2"/>
  <c r="D13" i="1" s="1"/>
  <c r="C11" i="2"/>
  <c r="C4" i="2"/>
  <c r="D38" i="1"/>
  <c r="D37" i="1"/>
  <c r="D36" i="1"/>
  <c r="D10" i="1"/>
  <c r="L44" i="39"/>
  <c r="I44" i="39"/>
  <c r="C37" i="47"/>
  <c r="B37" i="47"/>
  <c r="C33" i="47"/>
  <c r="B33" i="47"/>
  <c r="C27" i="47"/>
  <c r="B27" i="47"/>
  <c r="C22" i="47"/>
  <c r="B22" i="47"/>
  <c r="C14" i="47"/>
  <c r="B14" i="47"/>
  <c r="C9" i="47"/>
  <c r="B9" i="47"/>
  <c r="C21" i="45"/>
  <c r="C24" i="45" s="1"/>
  <c r="C26" i="45" s="1"/>
  <c r="B21" i="45"/>
  <c r="B24" i="45" s="1"/>
  <c r="B26" i="45" s="1"/>
  <c r="B23" i="52"/>
  <c r="C12" i="12" l="1"/>
  <c r="C20" i="5" s="1"/>
  <c r="C10" i="11"/>
  <c r="O9" i="27"/>
  <c r="L31" i="22"/>
  <c r="M30" i="22"/>
  <c r="I5" i="15"/>
  <c r="I9" i="15"/>
  <c r="L22" i="22"/>
  <c r="K31" i="22"/>
  <c r="E4" i="17"/>
  <c r="E46" i="17" s="1"/>
  <c r="C42" i="5" s="1"/>
  <c r="C4" i="42"/>
  <c r="C4" i="40"/>
  <c r="C3" i="40" s="1"/>
  <c r="E18" i="7"/>
  <c r="C24" i="6"/>
  <c r="D43" i="5" s="1"/>
  <c r="F4" i="17"/>
  <c r="H32" i="22"/>
  <c r="N14" i="31"/>
  <c r="M18" i="22"/>
  <c r="M12" i="22"/>
  <c r="M6" i="22"/>
  <c r="M25" i="22"/>
  <c r="M16" i="18"/>
  <c r="E41" i="5"/>
  <c r="I10" i="15"/>
  <c r="I16" i="15"/>
  <c r="G18" i="7"/>
  <c r="F18" i="7"/>
  <c r="D6" i="5" s="1"/>
  <c r="C3" i="2"/>
  <c r="E14" i="26" s="1"/>
  <c r="B28" i="47"/>
  <c r="C28" i="47"/>
  <c r="I15" i="15"/>
  <c r="K13" i="22"/>
  <c r="H18" i="14"/>
  <c r="H23" i="14" s="1"/>
  <c r="H28" i="14" s="1"/>
  <c r="E12" i="15"/>
  <c r="I12" i="15" s="1"/>
  <c r="L13" i="22"/>
  <c r="K19" i="22"/>
  <c r="B15" i="47"/>
  <c r="B38" i="47"/>
  <c r="C15" i="47"/>
  <c r="C38" i="47"/>
  <c r="F32" i="22"/>
  <c r="L10" i="22"/>
  <c r="M11" i="22"/>
  <c r="L19" i="22"/>
  <c r="G32" i="22"/>
  <c r="M17" i="22"/>
  <c r="I32" i="22"/>
  <c r="C19" i="16"/>
  <c r="S11" i="20"/>
  <c r="K7" i="22"/>
  <c r="L13" i="8"/>
  <c r="M13" i="8" s="1"/>
  <c r="C3" i="3"/>
  <c r="D4" i="1" s="1"/>
  <c r="I18" i="15"/>
  <c r="D4" i="21"/>
  <c r="D42" i="21" s="1"/>
  <c r="D45" i="21" s="1"/>
  <c r="D47" i="21" s="1"/>
  <c r="D49" i="21" s="1"/>
  <c r="D54" i="21" s="1"/>
  <c r="L7" i="22"/>
  <c r="J32" i="22"/>
  <c r="T6" i="33"/>
  <c r="T8" i="33"/>
  <c r="N14" i="33"/>
  <c r="Q14" i="33"/>
  <c r="T9" i="33"/>
  <c r="T11" i="33"/>
  <c r="T13" i="33"/>
  <c r="P14" i="33"/>
  <c r="R14" i="33"/>
  <c r="N14" i="28"/>
  <c r="O6" i="27"/>
  <c r="O7" i="27"/>
  <c r="K19" i="25"/>
  <c r="K34" i="25" s="1"/>
  <c r="C7" i="23"/>
  <c r="C9" i="23" s="1"/>
  <c r="M5" i="22"/>
  <c r="S7" i="20"/>
  <c r="S14" i="20" s="1"/>
  <c r="C7" i="19" s="1"/>
  <c r="S8" i="20"/>
  <c r="S15" i="20" s="1"/>
  <c r="C8" i="19" s="1"/>
  <c r="S10" i="20"/>
  <c r="S17" i="20" s="1"/>
  <c r="C10" i="19" s="1"/>
  <c r="I19" i="15"/>
  <c r="I14" i="15"/>
  <c r="I8" i="15"/>
  <c r="C20" i="15"/>
  <c r="C40" i="5" s="1"/>
  <c r="I6" i="15"/>
  <c r="G19" i="14"/>
  <c r="G24" i="14" s="1"/>
  <c r="G29" i="14" s="1"/>
  <c r="H6" i="14"/>
  <c r="H19" i="14" s="1"/>
  <c r="G20" i="14"/>
  <c r="H21" i="14"/>
  <c r="H26" i="14" s="1"/>
  <c r="G21" i="14"/>
  <c r="G26" i="14" s="1"/>
  <c r="H7" i="14"/>
  <c r="H20" i="14" s="1"/>
  <c r="H11" i="14"/>
  <c r="F40" i="13"/>
  <c r="C12" i="11"/>
  <c r="C16" i="11" s="1"/>
  <c r="H4" i="10"/>
  <c r="G7" i="10"/>
  <c r="G16" i="10" s="1"/>
  <c r="D17" i="5" s="1"/>
  <c r="E17" i="5" s="1"/>
  <c r="H8" i="10"/>
  <c r="N11" i="9"/>
  <c r="P5" i="9"/>
  <c r="P11" i="9" s="1"/>
  <c r="E12" i="5" s="1"/>
  <c r="E11" i="5" s="1"/>
  <c r="L5" i="8"/>
  <c r="M5" i="8" s="1"/>
  <c r="L8" i="8"/>
  <c r="M8" i="8" s="1"/>
  <c r="L12" i="8"/>
  <c r="M12" i="8" s="1"/>
  <c r="L7" i="8"/>
  <c r="M7" i="8" s="1"/>
  <c r="J14" i="8"/>
  <c r="C7" i="5" s="1"/>
  <c r="L9" i="8"/>
  <c r="M9" i="8" s="1"/>
  <c r="L10" i="8"/>
  <c r="M10" i="8" s="1"/>
  <c r="E14" i="8"/>
  <c r="K14" i="8"/>
  <c r="D7" i="5" s="1"/>
  <c r="L6" i="8"/>
  <c r="M6" i="8" s="1"/>
  <c r="L11" i="8"/>
  <c r="M11" i="8" s="1"/>
  <c r="H9" i="7"/>
  <c r="D18" i="7"/>
  <c r="C6" i="5" s="1"/>
  <c r="H13" i="7"/>
  <c r="H5" i="7"/>
  <c r="D24" i="6"/>
  <c r="F43" i="5" s="1"/>
  <c r="D4" i="6"/>
  <c r="E5" i="5" s="1"/>
  <c r="F32" i="5"/>
  <c r="H40" i="13"/>
  <c r="D35" i="5" s="1"/>
  <c r="D40" i="13"/>
  <c r="L5" i="13"/>
  <c r="L40" i="13" s="1"/>
  <c r="C3" i="42"/>
  <c r="E40" i="13"/>
  <c r="C35" i="5" s="1"/>
  <c r="K40" i="13"/>
  <c r="H20" i="15"/>
  <c r="I7" i="15"/>
  <c r="I13" i="15"/>
  <c r="S5" i="20"/>
  <c r="S6" i="20"/>
  <c r="M9" i="22"/>
  <c r="K22" i="22"/>
  <c r="M20" i="22"/>
  <c r="S14" i="28"/>
  <c r="T5" i="28"/>
  <c r="T14" i="28" s="1"/>
  <c r="D32" i="1" s="1"/>
  <c r="C5" i="34" s="1"/>
  <c r="F14" i="32"/>
  <c r="H14" i="33"/>
  <c r="D40" i="5"/>
  <c r="D14" i="6"/>
  <c r="F16" i="5" s="1"/>
  <c r="F7" i="12"/>
  <c r="G40" i="13"/>
  <c r="H12" i="14"/>
  <c r="I11" i="15"/>
  <c r="I17" i="15"/>
  <c r="S9" i="20"/>
  <c r="S16" i="20" s="1"/>
  <c r="C9" i="19" s="1"/>
  <c r="K10" i="22"/>
  <c r="M8" i="22"/>
  <c r="M21" i="22"/>
  <c r="C40" i="24"/>
  <c r="D28" i="1" s="1"/>
  <c r="O8" i="27"/>
  <c r="F14" i="28"/>
  <c r="H5" i="28"/>
  <c r="J14" i="31"/>
  <c r="O5" i="31"/>
  <c r="O14" i="33"/>
  <c r="T5" i="33"/>
  <c r="T10" i="33"/>
  <c r="T12" i="33"/>
  <c r="G21" i="35"/>
  <c r="G19" i="35"/>
  <c r="G17" i="35"/>
  <c r="G15" i="35"/>
  <c r="G13" i="35"/>
  <c r="G11" i="35"/>
  <c r="G9" i="35"/>
  <c r="T7" i="33"/>
  <c r="G12" i="14"/>
  <c r="G18" i="14"/>
  <c r="G23" i="14" s="1"/>
  <c r="G28" i="14" s="1"/>
  <c r="M29" i="22"/>
  <c r="G10" i="35"/>
  <c r="G12" i="35"/>
  <c r="G14" i="35"/>
  <c r="G16" i="35"/>
  <c r="G18" i="35"/>
  <c r="G20" i="35"/>
  <c r="M31" i="22" l="1"/>
  <c r="F12" i="12"/>
  <c r="D20" i="5" s="1"/>
  <c r="S13" i="20"/>
  <c r="C6" i="19" s="1"/>
  <c r="H19" i="35"/>
  <c r="L14" i="8"/>
  <c r="M14" i="8" s="1"/>
  <c r="F7" i="5" s="1"/>
  <c r="H17" i="35"/>
  <c r="H13" i="35"/>
  <c r="H20" i="35"/>
  <c r="H22" i="35"/>
  <c r="M22" i="22"/>
  <c r="M10" i="22"/>
  <c r="G4" i="17"/>
  <c r="G46" i="17" s="1"/>
  <c r="H24" i="14"/>
  <c r="H29" i="14" s="1"/>
  <c r="H21" i="35"/>
  <c r="H14" i="35"/>
  <c r="H15" i="35"/>
  <c r="L32" i="22"/>
  <c r="M7" i="22"/>
  <c r="F46" i="17"/>
  <c r="D42" i="5" s="1"/>
  <c r="E42" i="5" s="1"/>
  <c r="D3" i="1"/>
  <c r="D53" i="21"/>
  <c r="H18" i="35"/>
  <c r="K32" i="22"/>
  <c r="M13" i="22"/>
  <c r="E20" i="15"/>
  <c r="I7" i="10"/>
  <c r="I16" i="10" s="1"/>
  <c r="H7" i="10"/>
  <c r="H16" i="10" s="1"/>
  <c r="H11" i="35"/>
  <c r="H12" i="35"/>
  <c r="H9" i="35"/>
  <c r="H10" i="35"/>
  <c r="M19" i="22"/>
  <c r="H16" i="35"/>
  <c r="C15" i="11"/>
  <c r="I20" i="15"/>
  <c r="F40" i="5" s="1"/>
  <c r="F17" i="5"/>
  <c r="H18" i="7"/>
  <c r="F6" i="5" s="1"/>
  <c r="E43" i="5"/>
  <c r="G23" i="35"/>
  <c r="G25" i="14"/>
  <c r="G17" i="14"/>
  <c r="S5" i="31"/>
  <c r="S14" i="31" s="1"/>
  <c r="O14" i="31"/>
  <c r="D16" i="1" s="1"/>
  <c r="F35" i="5"/>
  <c r="E35" i="5"/>
  <c r="T14" i="33"/>
  <c r="H14" i="28"/>
  <c r="J5" i="28"/>
  <c r="J14" i="28" s="1"/>
  <c r="D31" i="1" s="1"/>
  <c r="C4" i="34" s="1"/>
  <c r="C18" i="34" s="1"/>
  <c r="C19" i="34" s="1"/>
  <c r="H25" i="14"/>
  <c r="H17" i="14"/>
  <c r="S12" i="20"/>
  <c r="E19" i="5" l="1"/>
  <c r="F19" i="5"/>
  <c r="C5" i="19"/>
  <c r="C3" i="19" s="1"/>
  <c r="C35" i="19" s="1"/>
  <c r="D19" i="1" s="1"/>
  <c r="E7" i="5"/>
  <c r="F42" i="5"/>
  <c r="F39" i="5" s="1"/>
  <c r="M32" i="22"/>
  <c r="D18" i="5"/>
  <c r="E18" i="5" s="1"/>
  <c r="D12" i="1"/>
  <c r="D15" i="1" s="1"/>
  <c r="H8" i="12" s="1"/>
  <c r="H23" i="35"/>
  <c r="E40" i="5"/>
  <c r="E39" i="5" s="1"/>
  <c r="E6" i="5"/>
  <c r="F4" i="5"/>
  <c r="H30" i="14"/>
  <c r="H31" i="14" s="1"/>
  <c r="H22" i="14"/>
  <c r="H27" i="14" s="1"/>
  <c r="G30" i="14"/>
  <c r="G31" i="14" s="1"/>
  <c r="D37" i="5" s="1"/>
  <c r="G22" i="14"/>
  <c r="G27" i="14" s="1"/>
  <c r="H9" i="12" l="1"/>
  <c r="I9" i="12" s="1"/>
  <c r="E4" i="5"/>
  <c r="H10" i="12"/>
  <c r="F11" i="12" s="1"/>
  <c r="G11" i="12" s="1"/>
  <c r="F37" i="5"/>
  <c r="F34" i="5" s="1"/>
  <c r="E37" i="5"/>
  <c r="E34" i="5" s="1"/>
  <c r="G7" i="12" l="1"/>
  <c r="H7" i="12"/>
  <c r="H12" i="12" l="1"/>
  <c r="F20" i="5" s="1"/>
  <c r="F15" i="5" s="1"/>
  <c r="F49" i="5" s="1"/>
  <c r="D18" i="1" s="1"/>
  <c r="G12" i="12"/>
  <c r="E20" i="5" s="1"/>
  <c r="E15" i="5" s="1"/>
  <c r="E49" i="5" s="1"/>
  <c r="D17" i="1" s="1"/>
  <c r="I12" i="12"/>
  <c r="D20" i="1" l="1"/>
  <c r="D21" i="1" s="1"/>
  <c r="D22" i="1" l="1"/>
  <c r="D15" i="18"/>
  <c r="I15" i="18" s="1"/>
  <c r="K15" i="18" l="1"/>
  <c r="D23" i="1" s="1"/>
  <c r="C18" i="23" s="1"/>
  <c r="C10" i="23" s="1"/>
  <c r="C21" i="23" l="1"/>
  <c r="D24" i="1"/>
  <c r="D25" i="1" s="1"/>
  <c r="D27" i="1" s="1"/>
  <c r="D29" i="1" s="1"/>
  <c r="D30" i="1" s="1"/>
  <c r="D33" i="1" s="1"/>
  <c r="D35" i="1" l="1"/>
  <c r="C3" i="34"/>
  <c r="C6" i="34" s="1"/>
  <c r="C13" i="34" s="1"/>
  <c r="A6" i="3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10" authorId="0" shapeId="0" xr:uid="{00000000-0006-0000-0900-000001000000}">
      <text>
        <r>
          <rPr>
            <sz val="10"/>
            <rFont val="宋体"/>
            <family val="3"/>
            <charset val="134"/>
          </rPr>
          <t>填报纳税人全年平均从业人数，从业人数是指</t>
        </r>
        <r>
          <rPr>
            <sz val="10"/>
            <color indexed="10"/>
            <rFont val="宋体"/>
            <family val="3"/>
            <charset val="134"/>
          </rPr>
          <t>与企业建立劳动关系的职工人数和企业接受的劳务派遣用工人数之和</t>
        </r>
        <r>
          <rPr>
            <sz val="10"/>
            <rFont val="宋体"/>
            <family val="3"/>
            <charset val="134"/>
          </rPr>
          <t>，依据和计算方法同“资产总额”口径。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MZH</author>
    <author>pc</author>
  </authors>
  <commentList>
    <comment ref="B4" authorId="0" shapeId="0" xr:uid="{6CDD7B09-1DF4-4028-BF53-9EF4542BC560}">
      <text>
        <r>
          <rPr>
            <sz val="9"/>
            <color indexed="81"/>
            <rFont val="宋体"/>
            <family val="3"/>
            <charset val="134"/>
          </rPr>
          <t>填报纳税人本年发生且已计入本年损益的税收规定公益性捐赠以外的其他捐赠支出及纳税调整情况。</t>
        </r>
      </text>
    </comment>
    <comment ref="C4" authorId="0" shapeId="0" xr:uid="{CABBCB16-452F-4D88-94B8-5E44DA1C3D81}">
      <text>
        <r>
          <rPr>
            <sz val="9"/>
            <color indexed="81"/>
            <rFont val="宋体"/>
            <family val="3"/>
            <charset val="134"/>
          </rPr>
          <t>填报纳税人计入本年损益的税收规定公益性捐赠以外的其他捐赠支出金额。</t>
        </r>
      </text>
    </comment>
    <comment ref="G4" authorId="0" shapeId="0" xr:uid="{57F6CA93-8DAB-4C15-9122-F649EE1FBCC9}">
      <text>
        <r>
          <rPr>
            <sz val="9"/>
            <color indexed="81"/>
            <rFont val="宋体"/>
            <family val="3"/>
            <charset val="134"/>
          </rPr>
          <t>填报非公益性捐赠支出纳税调整增加额，金额等于第1列“账载金额”。</t>
        </r>
      </text>
    </comment>
    <comment ref="B5" authorId="0" shapeId="0" xr:uid="{0CA1FC43-5F49-499B-9027-CA65BDC7EFAF}">
      <text>
        <r>
          <rPr>
            <sz val="9"/>
            <color indexed="81"/>
            <rFont val="宋体"/>
            <family val="3"/>
            <charset val="134"/>
          </rPr>
          <t>填报纳税人发生的可全额税前扣除的公益性捐赠支出。</t>
        </r>
      </text>
    </comment>
    <comment ref="C5" authorId="0" shapeId="0" xr:uid="{D2DD4CA1-55B9-427A-A79E-BD843FA75145}">
      <text>
        <r>
          <rPr>
            <sz val="9"/>
            <color indexed="81"/>
            <rFont val="宋体"/>
            <family val="3"/>
            <charset val="134"/>
          </rPr>
          <t>填报纳税人本年发生且已计入本年损益的按税收规定可全额税前扣除的捐赠支出金额。</t>
        </r>
      </text>
    </comment>
    <comment ref="B6" authorId="0" shapeId="0" xr:uid="{1F36C896-069B-4F37-8501-3A64F8EFE39A}">
      <text>
        <r>
          <rPr>
            <sz val="9"/>
            <color indexed="81"/>
            <rFont val="宋体"/>
            <family val="3"/>
            <charset val="134"/>
          </rPr>
          <t>填报纳税人发生的可全额税前扣除的扶贫公益性捐赠支出。</t>
        </r>
      </text>
    </comment>
    <comment ref="C6" authorId="0" shapeId="0" xr:uid="{4CED9C05-1CE4-4364-9451-E16A0746CC55}">
      <text>
        <r>
          <rPr>
            <sz val="9"/>
            <color indexed="81"/>
            <rFont val="宋体"/>
            <family val="3"/>
            <charset val="134"/>
          </rPr>
          <t>填报纳税人本年发生且已计入本年损益的按税收规定可全额税前扣除的扶贫公益性捐赠支出金额。</t>
        </r>
      </text>
    </comment>
    <comment ref="F6" authorId="0" shapeId="0" xr:uid="{AC3E7449-7646-499B-9560-D6AF57EF55D2}">
      <text>
        <r>
          <rPr>
            <sz val="9"/>
            <color indexed="81"/>
            <rFont val="宋体"/>
            <family val="3"/>
            <charset val="134"/>
          </rPr>
          <t>等于第1列“账载金额”。</t>
        </r>
      </text>
    </comment>
    <comment ref="B7" authorId="0" shapeId="0" xr:uid="{DD7C3DED-9758-47F4-AE65-5FD93D9B7C61}">
      <text>
        <r>
          <rPr>
            <sz val="9"/>
            <color indexed="81"/>
            <rFont val="宋体"/>
            <family val="3"/>
            <charset val="134"/>
          </rPr>
          <t>填报纳税人本年发生的限额扣除的公益性捐赠支出、纳税调整额、以前年度结转扣除捐赠支出等。第4行等于第5+6+7+8行。其中本行第4列“税收金额”：当本行第1列+第2列大于第3列时，第4列＝第3列；当本行第1列+第2列小于等于第3列时，第4列＝第1列+第2列。</t>
        </r>
      </text>
    </comment>
    <comment ref="F7" authorId="1" shapeId="0" xr:uid="{00000000-0006-0000-1A00-000001000000}">
      <text>
        <r>
          <rPr>
            <sz val="9"/>
            <rFont val="宋体"/>
            <family val="3"/>
            <charset val="134"/>
          </rPr>
          <t>其中本行第4列“税收金额”：当本行第1列+第2列大于第3列时，第4列＝第3列；当本行第1列+第2列小于等于第3列时，第4列＝第1列+第2列。</t>
        </r>
      </text>
    </comment>
    <comment ref="B8" authorId="0" shapeId="0" xr:uid="{2702C944-7BFA-42FA-A573-DF0CE9B9E418}">
      <text>
        <r>
          <rPr>
            <sz val="9"/>
            <color indexed="81"/>
            <rFont val="宋体"/>
            <family val="3"/>
            <charset val="134"/>
          </rPr>
          <t>填报纳税人前三年度发生的未税前扣除的公益性捐赠支出在本年度扣除的金额。</t>
        </r>
      </text>
    </comment>
    <comment ref="D8" authorId="0" shapeId="0" xr:uid="{25B73B66-9C4A-4F12-A1FC-A24804E1A90A}">
      <text>
        <r>
          <rPr>
            <sz val="9"/>
            <color indexed="81"/>
            <rFont val="宋体"/>
            <family val="3"/>
            <charset val="134"/>
          </rPr>
          <t>填报前三年度发生的尚未税前扣除的公益性捐赠支出金额。</t>
        </r>
      </text>
    </comment>
    <comment ref="H8" authorId="0" shapeId="0" xr:uid="{53EA7E36-9CF6-429A-8ADD-C20B34BC2D80}">
      <text>
        <r>
          <rPr>
            <sz val="9"/>
            <color indexed="81"/>
            <rFont val="宋体"/>
            <family val="3"/>
            <charset val="134"/>
          </rPr>
          <t>根据本年扣除限额以及前三年度未扣除的公益性捐赠支出分析填报。</t>
        </r>
      </text>
    </comment>
    <comment ref="B9" authorId="0" shapeId="0" xr:uid="{C18C03CE-56D5-4604-8C61-87BDEC6DAA38}">
      <text>
        <r>
          <rPr>
            <sz val="9"/>
            <color indexed="81"/>
            <rFont val="宋体"/>
            <family val="3"/>
            <charset val="134"/>
          </rPr>
          <t>填报纳税人前二年度发生的未税前扣除的公益性捐赠支出在本年度扣除的捐赠额以及结转以后年度扣除的捐赠额。</t>
        </r>
      </text>
    </comment>
    <comment ref="D9" authorId="0" shapeId="0" xr:uid="{F130901F-FABA-42BE-97E7-E799CCE8EF67}">
      <text>
        <r>
          <rPr>
            <sz val="9"/>
            <color indexed="81"/>
            <rFont val="宋体"/>
            <family val="3"/>
            <charset val="134"/>
          </rPr>
          <t>填报前二年度发生的尚未税前扣除的公益性捐赠支出金额。</t>
        </r>
      </text>
    </comment>
    <comment ref="H9" authorId="0" shapeId="0" xr:uid="{A939AA91-1B4F-4F44-9A29-4F7B331749FB}">
      <text>
        <r>
          <rPr>
            <sz val="9"/>
            <color indexed="81"/>
            <rFont val="宋体"/>
            <family val="3"/>
            <charset val="134"/>
          </rPr>
          <t>根据本年剩余扣除限额、本年扣除前三年度捐赠支出、前二年度未扣除的公益性捐赠支出分析填报。</t>
        </r>
      </text>
    </comment>
    <comment ref="I9" authorId="0" shapeId="0" xr:uid="{403A3F92-308E-4AA7-AC32-FEE689022203}">
      <text>
        <r>
          <rPr>
            <sz val="9"/>
            <color indexed="81"/>
            <rFont val="宋体"/>
            <family val="3"/>
            <charset val="134"/>
          </rPr>
          <t>填报前二年度未扣除、结转以后年度扣除的公益性捐赠支出金额。</t>
        </r>
      </text>
    </comment>
    <comment ref="B10" authorId="0" shapeId="0" xr:uid="{73CBD0E4-5C39-4C5F-B054-5873A9952119}">
      <text>
        <r>
          <rPr>
            <sz val="9"/>
            <color indexed="81"/>
            <rFont val="宋体"/>
            <family val="3"/>
            <charset val="134"/>
          </rPr>
          <t>填报纳税人前一年度发生的未税前扣除的公益性捐赠支出在本年度扣除的捐赠额以及结转以后年度扣除的捐赠额。</t>
        </r>
      </text>
    </comment>
    <comment ref="D10" authorId="0" shapeId="0" xr:uid="{9092D503-9276-4EB6-AB3F-BE2D4FA35DB8}">
      <text>
        <r>
          <rPr>
            <sz val="9"/>
            <color indexed="81"/>
            <rFont val="宋体"/>
            <family val="3"/>
            <charset val="134"/>
          </rPr>
          <t>填报前一年度发生的尚未税前扣除的公益性捐赠支出金额。</t>
        </r>
      </text>
    </comment>
    <comment ref="H10" authorId="0" shapeId="0" xr:uid="{7EF9700F-5CFA-4736-B33A-3C15C5B1BC7A}">
      <text>
        <r>
          <rPr>
            <sz val="9"/>
            <color indexed="81"/>
            <rFont val="宋体"/>
            <family val="3"/>
            <charset val="134"/>
          </rPr>
          <t>根据本年剩余扣除限额、本年扣除前三年度捐赠支出、本年扣除前二年度捐赠支出、前一年度未扣除的公益性捐赠支出分析填报。</t>
        </r>
      </text>
    </comment>
    <comment ref="I10" authorId="0" shapeId="0" xr:uid="{D312DAFA-0980-48BE-8A04-40EC38AEB2EF}">
      <text>
        <r>
          <rPr>
            <sz val="9"/>
            <color indexed="81"/>
            <rFont val="宋体"/>
            <family val="3"/>
            <charset val="134"/>
          </rPr>
          <t>填报前一年度未扣除、结转以后年度扣除的公益性捐赠支出金额。</t>
        </r>
      </text>
    </comment>
    <comment ref="B11" authorId="0" shapeId="0" xr:uid="{88433BDB-2085-4091-B812-E1DFAA89D747}">
      <text>
        <r>
          <rPr>
            <sz val="9"/>
            <color indexed="10"/>
            <rFont val="宋体"/>
            <family val="3"/>
            <charset val="134"/>
          </rPr>
          <t>修改当前年度。</t>
        </r>
        <r>
          <rPr>
            <sz val="9"/>
            <color indexed="81"/>
            <rFont val="宋体"/>
            <family val="3"/>
            <charset val="134"/>
          </rPr>
          <t>填报纳税人本年度发生、本年税前扣除、本年纳税调增以及结转以后年度扣除的公益性捐赠支出。</t>
        </r>
      </text>
    </comment>
    <comment ref="C11" authorId="0" shapeId="0" xr:uid="{6986BC24-A7EB-476E-A370-E374615DA5FB}">
      <text>
        <r>
          <rPr>
            <sz val="9"/>
            <color indexed="81"/>
            <rFont val="宋体"/>
            <family val="3"/>
            <charset val="134"/>
          </rPr>
          <t>填报计入本年损益的公益性捐赠支出金额。</t>
        </r>
      </text>
    </comment>
    <comment ref="E11" authorId="0" shapeId="0" xr:uid="{4751FFEA-B5F9-4844-A02C-999B398AE568}">
      <text>
        <r>
          <rPr>
            <sz val="9"/>
            <color indexed="81"/>
            <rFont val="宋体"/>
            <family val="3"/>
            <charset val="134"/>
          </rPr>
          <t>填报按照本年利润总额乘以12%的金额，若利润总额为负数，则以0填报。</t>
        </r>
      </text>
    </comment>
    <comment ref="F11" authorId="1" shapeId="0" xr:uid="{00000000-0006-0000-1A00-000002000000}">
      <text>
        <r>
          <rPr>
            <sz val="9"/>
            <rFont val="宋体"/>
            <family val="3"/>
            <charset val="134"/>
          </rPr>
          <t>本年实际发生的公益性捐赠支出以及结转扣除以前年度公益性捐赠支出情况分析填报。</t>
        </r>
      </text>
    </comment>
    <comment ref="G11" authorId="0" shapeId="0" xr:uid="{6F06FBB3-84F4-4094-86A3-9D309576B46F}">
      <text>
        <r>
          <rPr>
            <sz val="9"/>
            <color indexed="81"/>
            <rFont val="宋体"/>
            <family val="3"/>
            <charset val="134"/>
          </rPr>
          <t>填报本年公益性捐赠支出账载金额超过税收规定的税前扣除额的部分。</t>
        </r>
      </text>
    </comment>
    <comment ref="I11" authorId="0" shapeId="0" xr:uid="{E0467C8D-5295-401F-8864-80C112B0D89D}">
      <text>
        <r>
          <rPr>
            <sz val="9"/>
            <color indexed="81"/>
            <rFont val="宋体"/>
            <family val="3"/>
            <charset val="134"/>
          </rPr>
          <t>填报本年度未扣除、结转以后年度扣除的公益性捐赠支出金额。</t>
        </r>
      </text>
    </comment>
    <comment ref="B12" authorId="0" shapeId="0" xr:uid="{EEF938A5-1B75-4E7D-93AB-1B7707CAB80A}">
      <text>
        <r>
          <rPr>
            <sz val="9"/>
            <color indexed="81"/>
            <rFont val="宋体"/>
            <family val="3"/>
            <charset val="134"/>
          </rPr>
          <t>填报第1+2+4行的合计金额。</t>
        </r>
      </text>
    </comment>
    <comment ref="A13" authorId="0" shapeId="0" xr:uid="{FD515525-C1B9-4F22-A039-EAB71941036B}">
      <text>
        <r>
          <rPr>
            <sz val="9"/>
            <color indexed="81"/>
            <rFont val="宋体"/>
            <family val="3"/>
            <charset val="134"/>
          </rPr>
          <t>填报企业按照《财政部 税务总局 国务院扶贫办关于企业扶贫捐赠所得税税前扣除政策的公告》（财政部 税务总局 国务院扶贫办公告2019年第49号）规定，企业在2015年1月1日至本年度发生的可全额税前扣除的扶贫公益性捐赠支出合计金额。</t>
        </r>
      </text>
    </comment>
    <comment ref="C13" authorId="0" shapeId="0" xr:uid="{90021CCA-A499-4DC1-9AA2-F8FC63934D7B}">
      <text>
        <r>
          <rPr>
            <sz val="9"/>
            <color indexed="81"/>
            <rFont val="宋体"/>
            <family val="3"/>
            <charset val="134"/>
          </rPr>
          <t>填报纳税人2015年1月1日至本年度发生的且已计入损益的按税收规定可全额税前扣除的扶贫公益性捐赠支出合计金额。</t>
        </r>
      </text>
    </comment>
    <comment ref="F13" authorId="0" shapeId="0" xr:uid="{01D7D4EB-1A2E-4FAF-BCE2-53976474FAAD}">
      <text>
        <r>
          <rPr>
            <sz val="9"/>
            <color indexed="81"/>
            <rFont val="宋体"/>
            <family val="3"/>
            <charset val="134"/>
          </rPr>
          <t>填报纳税人2015年1月1日至本年度发生的且已计入损益的按税收规定已在税前扣除的扶贫公益性捐赠支出合计金额。</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D4" authorId="0" shapeId="0" xr:uid="{00000000-0006-0000-1B00-000001000000}">
      <text>
        <r>
          <rPr>
            <sz val="9"/>
            <rFont val="宋体"/>
            <family val="3"/>
            <charset val="134"/>
          </rPr>
          <t>填报纳税人会计处理计提折旧、摊销的资产原值（或历史成本）的金额。</t>
        </r>
      </text>
    </comment>
    <comment ref="E4" authorId="0" shapeId="0" xr:uid="{00000000-0006-0000-1B00-000002000000}">
      <text>
        <r>
          <rPr>
            <sz val="9"/>
            <rFont val="宋体"/>
            <family val="3"/>
            <charset val="134"/>
          </rPr>
          <t>填报纳税人会计核算的本年资产折旧、摊销额。</t>
        </r>
      </text>
    </comment>
    <comment ref="F4" authorId="0" shapeId="0" xr:uid="{00000000-0006-0000-1B00-000003000000}">
      <text>
        <r>
          <rPr>
            <sz val="9"/>
            <rFont val="宋体"/>
            <family val="3"/>
            <charset val="134"/>
          </rPr>
          <t>填报纳税人会计核算的累计（含本年）资产折旧、摊销额。</t>
        </r>
      </text>
    </comment>
    <comment ref="G4" authorId="0" shapeId="0" xr:uid="{00000000-0006-0000-1B00-000004000000}">
      <text>
        <r>
          <rPr>
            <sz val="9"/>
            <rFont val="宋体"/>
            <family val="3"/>
            <charset val="134"/>
          </rPr>
          <t>填报纳税人按照税收规定据以计算折旧、摊销的资产原值（或历史成本）的金额。</t>
        </r>
      </text>
    </comment>
    <comment ref="H4" authorId="0" shapeId="0" xr:uid="{00000000-0006-0000-1B00-000005000000}">
      <text>
        <r>
          <rPr>
            <sz val="9"/>
            <rFont val="宋体"/>
            <family val="3"/>
            <charset val="134"/>
          </rPr>
          <t xml:space="preserve">填报纳税人按照税收规定计算的允许税前扣除的本年资产折旧、摊销额。
</t>
        </r>
      </text>
    </comment>
    <comment ref="I4" authorId="0" shapeId="0" xr:uid="{00000000-0006-0000-1B00-000006000000}">
      <text>
        <r>
          <rPr>
            <sz val="9"/>
            <rFont val="宋体"/>
            <family val="3"/>
            <charset val="134"/>
          </rPr>
          <t xml:space="preserve">仅适用于第8行至第14行、第26行，填报纳税人享受加速折旧、摊销优惠政策的资产，按照税收一般规定计算的折旧额合计金额、摊销额合计金额。按照税收一般规定计算的折旧、摊销额，是指该资产在不享受加速折旧、摊销优惠政策情况下，按照税收规定的最低折旧年限以直线法计算的折旧额、摊销额。本列仅填报“税收折旧、摊销额”大于“享受加速折旧政策的资产按税收一般规定计算的折旧、摊销额”月份的按税收一般规定计算的折旧额合计金额、摊销额合计金额。
</t>
        </r>
      </text>
    </comment>
    <comment ref="J4" authorId="0" shapeId="0" xr:uid="{00000000-0006-0000-1B00-000007000000}">
      <text>
        <r>
          <rPr>
            <sz val="9"/>
            <rFont val="宋体"/>
            <family val="3"/>
            <charset val="134"/>
          </rPr>
          <t>用于统计纳税人享受各类固定资产加速折旧政策的优惠金额，按第5-6列金额填报。</t>
        </r>
      </text>
    </comment>
    <comment ref="K4" authorId="0" shapeId="0" xr:uid="{00000000-0006-0000-1B00-000008000000}">
      <text>
        <r>
          <rPr>
            <sz val="9"/>
            <rFont val="宋体"/>
            <family val="3"/>
            <charset val="134"/>
          </rPr>
          <t xml:space="preserve">填报纳税人按照税收规定计算的累计（含本年）资产折旧、摊销额。
</t>
        </r>
      </text>
    </comment>
    <comment ref="C12" authorId="0" shapeId="0" xr:uid="{00000000-0006-0000-1B00-000009000000}">
      <text>
        <r>
          <rPr>
            <sz val="9"/>
            <rFont val="宋体"/>
            <family val="3"/>
            <charset val="134"/>
          </rPr>
          <t>适用于符合财税〔2014〕75号和财税〔2015〕106号文件规定的生物药品制造业，专用设备制造业，铁路、船舶、航空航天和其他运输设备制造业，计算机、通信和其他电子设备制造业，仪器仪表制造业，信息传输、软件和信息技术服务业6个行业，以及轻工、纺织、机械、汽车四大领域18个行业（简称“重要行业”）的企业填报，填报新购进固定资产享受加速折旧政策的有关情况及优惠统计情况。重要行业纳税人按照上述文件规定享受固定资产一次性扣除政策的资产情况在第10行“（三）固定资产一次性扣除”中填报。</t>
        </r>
      </text>
    </comment>
    <comment ref="C13" authorId="0" shapeId="0" xr:uid="{00000000-0006-0000-1B00-00000A000000}">
      <text>
        <r>
          <rPr>
            <sz val="9"/>
            <rFont val="宋体"/>
            <family val="3"/>
            <charset val="134"/>
          </rPr>
          <t>适用于重要行业以外的其他企业填报，填报单位价值超过100万元以上专用研发设备采取缩短折旧年限或加速折旧方法的有关情况及优惠统计情况。</t>
        </r>
      </text>
    </comment>
    <comment ref="C14" authorId="0" shapeId="0" xr:uid="{00000000-0006-0000-1B00-00000B000000}">
      <text>
        <r>
          <rPr>
            <sz val="9"/>
            <rFont val="宋体"/>
            <family val="3"/>
            <charset val="134"/>
          </rPr>
          <t>填报新购进单位价值不超过500万元的设备、器具等，按照税收规定一次性扣除的有关情况及优惠统计情况。</t>
        </r>
      </text>
    </comment>
    <comment ref="C15" authorId="0" shapeId="0" xr:uid="{00000000-0006-0000-1B00-00000C000000}">
      <text>
        <r>
          <rPr>
            <sz val="9"/>
            <rFont val="宋体"/>
            <family val="3"/>
            <charset val="134"/>
          </rPr>
          <t>填报固定资产因技术进步、产品更新换代较快而按税收规定享受固定资产加速折旧政策的有关情况及优惠统计情况。</t>
        </r>
      </text>
    </comment>
    <comment ref="C16" authorId="0" shapeId="0" xr:uid="{00000000-0006-0000-1B00-00000D000000}">
      <text>
        <r>
          <rPr>
            <sz val="9"/>
            <rFont val="宋体"/>
            <family val="3"/>
            <charset val="134"/>
          </rPr>
          <t>填报常年处于强震动、高腐蚀状态的固定资产按税收规定享受固定资产加速折旧政策的有关情况及优惠统计情况。</t>
        </r>
      </text>
    </comment>
    <comment ref="C17" authorId="0" shapeId="0" xr:uid="{00000000-0006-0000-1B00-00000E000000}">
      <text>
        <r>
          <rPr>
            <sz val="9"/>
            <rFont val="宋体"/>
            <family val="3"/>
            <charset val="134"/>
          </rPr>
          <t>填报企业外购软件作为固定资产处理，按财税〔2012〕27号文件规定享受加速折旧政策的有关情况及优惠统计情况。</t>
        </r>
      </text>
    </comment>
    <comment ref="C18" authorId="0" shapeId="0" xr:uid="{00000000-0006-0000-1B00-00000F000000}">
      <text>
        <r>
          <rPr>
            <sz val="9"/>
            <rFont val="宋体"/>
            <family val="3"/>
            <charset val="134"/>
          </rPr>
          <t>填报集成电路生产企业的生产设备，按照财税〔2012〕27号文件规定享受加速折旧政策的有关情况及优惠统计情况。</t>
        </r>
      </text>
    </comment>
    <comment ref="B30" authorId="0" shapeId="0" xr:uid="{00000000-0006-0000-1B00-000010000000}">
      <text>
        <r>
          <rPr>
            <sz val="9"/>
            <rFont val="宋体"/>
            <family val="3"/>
            <charset val="134"/>
          </rPr>
          <t>填报企业外购软件作无形资产处理，按财税〔2012〕27号文件规定享受加速摊销政策的有关情况及优惠统计情况。</t>
        </r>
      </text>
    </comment>
    <comment ref="C41" authorId="0" shapeId="0" xr:uid="{00000000-0006-0000-1B00-000011000000}">
      <text>
        <r>
          <rPr>
            <sz val="9"/>
            <rFont val="宋体"/>
            <family val="3"/>
            <charset val="134"/>
          </rPr>
          <t>填报企业按照国家税务总局公告2017年第34号文件规定，执行“改制中资产评估增值不计入应纳税所得额，资产的计税基础按其原有计税基础确定，资产增值部分的折旧或者摊销不得在税前扣除”政策的有关情况。本行不参与计算，仅用于统计享受全民所有制企业公司制改制资产评估增值政策资产的有关情况，相关资产折旧、摊销情况及调整情况在第1行至第36行填报。</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C3" authorId="0" shapeId="0" xr:uid="{00000000-0006-0000-1C00-000001000000}">
      <text>
        <r>
          <rPr>
            <sz val="9"/>
            <rFont val="宋体"/>
            <family val="3"/>
            <charset val="134"/>
          </rPr>
          <t>填报纳税人会计核算计入当期损益的对应项目的资产损失金额。</t>
        </r>
      </text>
    </comment>
    <comment ref="D3" authorId="0" shapeId="0" xr:uid="{00000000-0006-0000-1C00-000002000000}">
      <text>
        <r>
          <rPr>
            <sz val="9"/>
            <rFont val="宋体"/>
            <family val="3"/>
            <charset val="134"/>
          </rPr>
          <t xml:space="preserve">填报纳税人处置发生损失的资产可收回的残值或处置收益。
</t>
        </r>
      </text>
    </comment>
    <comment ref="E3" authorId="0" shapeId="0" xr:uid="{00000000-0006-0000-1C00-000003000000}">
      <text>
        <r>
          <rPr>
            <sz val="9"/>
            <rFont val="宋体"/>
            <family val="3"/>
            <charset val="134"/>
          </rPr>
          <t>填报纳税人发生的资产损失，取得的相关责任人、保险公司赔偿的金额。</t>
        </r>
      </text>
    </comment>
    <comment ref="F3" authorId="0" shapeId="0" xr:uid="{00000000-0006-0000-1C00-000004000000}">
      <text>
        <r>
          <rPr>
            <sz val="9"/>
            <rFont val="宋体"/>
            <family val="3"/>
            <charset val="134"/>
          </rPr>
          <t xml:space="preserve">填报纳税人按税收规定计算的发生损失时资产的计税基础，含损失资产涉及的不得抵扣增值税进项税额。
</t>
        </r>
      </text>
    </comment>
    <comment ref="G3" authorId="0" shapeId="0" xr:uid="{00000000-0006-0000-1C00-000005000000}">
      <text>
        <r>
          <rPr>
            <sz val="9"/>
            <rFont val="宋体"/>
            <family val="3"/>
            <charset val="134"/>
          </rPr>
          <t>填报按税收规定允许当期税前扣除的资产损失金额，按第4-2-3列金额填报。</t>
        </r>
      </text>
    </comment>
    <comment ref="B4" authorId="0" shapeId="0" xr:uid="{00000000-0006-0000-1C00-000006000000}">
      <text>
        <r>
          <rPr>
            <sz val="9"/>
            <rFont val="宋体"/>
            <family val="3"/>
            <charset val="134"/>
          </rPr>
          <t>填报纳税人当年发生的现金损失和银行存款损失的账载金额、资产处置收入、赔偿收入、资产计税基础、资产损失的税收金额及纳税调整金额。</t>
        </r>
      </text>
    </comment>
    <comment ref="B5" authorId="0" shapeId="0" xr:uid="{00000000-0006-0000-1C00-000007000000}">
      <text>
        <r>
          <rPr>
            <sz val="9"/>
            <rFont val="宋体"/>
            <family val="3"/>
            <charset val="134"/>
          </rPr>
          <t>填报纳税人当年发生的应收及预付款项坏账损失的账载金额、资产处置收入、赔偿收入、资产计税基础、资产损失的税收金额及纳税调整金额。</t>
        </r>
      </text>
    </comment>
    <comment ref="B6" authorId="0" shapeId="0" xr:uid="{00000000-0006-0000-1C00-000008000000}">
      <text>
        <r>
          <rPr>
            <sz val="9"/>
            <rFont val="宋体"/>
            <family val="3"/>
            <charset val="134"/>
          </rPr>
          <t>填报纳税人当年发生的应收及预付款项坏账损失中，逾期三年以上的应收款项且当年在会计上已作为损失处理的坏账损失的账载金额、资产处置收入、赔偿收入、资产计税基础、资产损失的税收金额及纳税调整金额。</t>
        </r>
      </text>
    </comment>
    <comment ref="B7" authorId="0" shapeId="0" xr:uid="{00000000-0006-0000-1C00-000009000000}">
      <text>
        <r>
          <rPr>
            <sz val="9"/>
            <rFont val="宋体"/>
            <family val="3"/>
            <charset val="134"/>
          </rPr>
          <t>填报纳税人当年发生的应收及预付款项坏账损失中，逾期一年以上，单笔数额不超过五万或者不超过企业年度收入总额万分之一的应收款项，会计上已经作为损失处理的坏账损失的账载金额、资产处置收入、赔偿收入、资产计税基础、资产损失的税收金额及纳税调整金额。</t>
        </r>
      </text>
    </comment>
    <comment ref="B8" authorId="0" shapeId="0" xr:uid="{00000000-0006-0000-1C00-00000A000000}">
      <text>
        <r>
          <rPr>
            <sz val="9"/>
            <rFont val="宋体"/>
            <family val="3"/>
            <charset val="134"/>
          </rPr>
          <t>填报纳税人当年发生的存货损失的账载金额、资产处置收入、赔偿收入、资产计税基础、资产损失的税收金额及纳税调整金额。</t>
        </r>
      </text>
    </comment>
    <comment ref="B9" authorId="0" shapeId="0" xr:uid="{00000000-0006-0000-1C00-00000B000000}">
      <text>
        <r>
          <rPr>
            <sz val="9"/>
            <rFont val="宋体"/>
            <family val="3"/>
            <charset val="134"/>
          </rPr>
          <t>填报纳税人当年发生的存货损失中，存货盘亏损失、存货报废、毁损或变质损失以及存货被盗损失的账载金额、资产处置收入、赔偿收入、资产计税基础、资产损失的税收金额及纳税调整金额。</t>
        </r>
      </text>
    </comment>
    <comment ref="B10" authorId="0" shapeId="0" xr:uid="{00000000-0006-0000-1C00-00000C000000}">
      <text>
        <r>
          <rPr>
            <sz val="9"/>
            <rFont val="宋体"/>
            <family val="3"/>
            <charset val="134"/>
          </rPr>
          <t>填报纳税人当年发生的固定资产损失的账载金额、资产处置收入、赔偿收入、资产计税基础、资产损失的税收金额及纳税调整金额。</t>
        </r>
      </text>
    </comment>
    <comment ref="B11" authorId="0" shapeId="0" xr:uid="{00000000-0006-0000-1C00-00000D000000}">
      <text>
        <r>
          <rPr>
            <sz val="9"/>
            <rFont val="宋体"/>
            <family val="3"/>
            <charset val="134"/>
          </rPr>
          <t>填报纳税人当年发生的固定资产损失中，固定资产盘亏、丢失损失，报废、毁损损失以及被盗损失的账载金额、资产处置收入、赔偿收入、资产计税基础、资产损失的税收金额及纳税调整金额。</t>
        </r>
      </text>
    </comment>
    <comment ref="B12" authorId="0" shapeId="0" xr:uid="{00000000-0006-0000-1C00-00000E000000}">
      <text>
        <r>
          <rPr>
            <sz val="9"/>
            <rFont val="宋体"/>
            <family val="3"/>
            <charset val="134"/>
          </rPr>
          <t>填报纳税人当年发生的无形资产损失的账载金额、资产处置收入、赔偿收入、资产计税基础、资产损失的税收金额及纳税调整金额。</t>
        </r>
      </text>
    </comment>
    <comment ref="B13" authorId="0" shapeId="0" xr:uid="{00000000-0006-0000-1C00-00000F000000}">
      <text>
        <r>
          <rPr>
            <sz val="9"/>
            <rFont val="宋体"/>
            <family val="3"/>
            <charset val="134"/>
          </rPr>
          <t>填报纳税人当年在正常经营管理活动中，按照公允价格转让无形资产发生的损失的账载金额、资产处置收入、赔偿收入、资产计税基础、资产损失的税收金额及纳税调整金额。</t>
        </r>
      </text>
    </comment>
    <comment ref="B14" authorId="0" shapeId="0" xr:uid="{00000000-0006-0000-1C00-000010000000}">
      <text>
        <r>
          <rPr>
            <sz val="9"/>
            <rFont val="宋体"/>
            <family val="3"/>
            <charset val="134"/>
          </rPr>
          <t>填报纳税人当年发生的无形资产损失中，被其他新技术所代替或超过法律保护期限，已经丧失使用价值和转让价值，尚未摊销的无形资产损失的账载金额、资产处置收入、赔偿收入、资产计税基础、资产损失的税收金额及纳税调整金额。</t>
        </r>
      </text>
    </comment>
    <comment ref="B15" authorId="0" shapeId="0" xr:uid="{00000000-0006-0000-1C00-000011000000}">
      <text>
        <r>
          <rPr>
            <sz val="9"/>
            <rFont val="宋体"/>
            <family val="3"/>
            <charset val="134"/>
          </rPr>
          <t>填报纳税人当年发生的在建工程损失的账载金额、资产处置收入、赔偿收入、资产计税基础、资产损失的税收金额及纳税调整金额。</t>
        </r>
      </text>
    </comment>
    <comment ref="B16" authorId="0" shapeId="0" xr:uid="{00000000-0006-0000-1C00-000012000000}">
      <text>
        <r>
          <rPr>
            <sz val="9"/>
            <rFont val="宋体"/>
            <family val="3"/>
            <charset val="134"/>
          </rPr>
          <t>填报纳税人当年发生的在建工程损失中，在建工程停建、报废损失的账载金额、资产处置收入、赔偿收入、资产计税基础、资产损失的税收金额及纳税调整金额。</t>
        </r>
      </text>
    </comment>
    <comment ref="B17" authorId="0" shapeId="0" xr:uid="{00000000-0006-0000-1C00-000013000000}">
      <text>
        <r>
          <rPr>
            <sz val="9"/>
            <rFont val="宋体"/>
            <family val="3"/>
            <charset val="134"/>
          </rPr>
          <t>填报纳税人当年发生的生产性生物资产损失的账载金额、资产处置收入、赔偿收入、资产计税基础、资产损失的税收金额及纳税调整金额。</t>
        </r>
      </text>
    </comment>
    <comment ref="B18" authorId="0" shapeId="0" xr:uid="{00000000-0006-0000-1C00-000014000000}">
      <text>
        <r>
          <rPr>
            <sz val="9"/>
            <rFont val="宋体"/>
            <family val="3"/>
            <charset val="134"/>
          </rPr>
          <t>填报纳税人当年发生的生产性生物资产损失中，生产性生物资产盘亏损失、因森林病虫害、疫情、死亡而产生的生产性生物资产损失以及被盗伐、被盗、丢失而产生的生产性生物资产损失的账载金额、资产处置收入、赔偿收入、资产计税基础、资产损失的税收金额及纳税调整金额。</t>
        </r>
      </text>
    </comment>
    <comment ref="B19" authorId="0" shapeId="0" xr:uid="{00000000-0006-0000-1C00-000015000000}">
      <text>
        <r>
          <rPr>
            <sz val="9"/>
            <rFont val="宋体"/>
            <family val="3"/>
            <charset val="134"/>
          </rPr>
          <t>填报纳税人当年发生的债权性投资损失的账载金额、资产处置收入、赔偿收入、资产计税基础、资产损失的税收金额及纳税调整金额。</t>
        </r>
      </text>
    </comment>
    <comment ref="B20" authorId="0" shapeId="0" xr:uid="{00000000-0006-0000-1C00-000016000000}">
      <text>
        <r>
          <rPr>
            <sz val="9"/>
            <rFont val="宋体"/>
            <family val="3"/>
            <charset val="134"/>
          </rPr>
          <t>填报金融企业当年发生的债权性投资损失的账载金额、资产处置收入、赔偿收入、资产计税基础、资产损失的税收金额及纳税调整金额。</t>
        </r>
      </text>
    </comment>
    <comment ref="B21" authorId="0" shapeId="0" xr:uid="{00000000-0006-0000-1C00-000017000000}">
      <text>
        <r>
          <rPr>
            <sz val="9"/>
            <rFont val="宋体"/>
            <family val="3"/>
            <charset val="134"/>
          </rPr>
          <t>填报金融企业当年发生的，符合财税〔2015〕3号规定条件的涉农和中小企业贷款形成的资产损失的账载金额、资产处置收入、赔偿收入、资产计税基础、资产损失的税收金额及纳税调整金额。</t>
        </r>
      </text>
    </comment>
    <comment ref="B22" authorId="0" shapeId="0" xr:uid="{00000000-0006-0000-1C00-000018000000}">
      <text>
        <r>
          <rPr>
            <sz val="9"/>
            <rFont val="宋体"/>
            <family val="3"/>
            <charset val="134"/>
          </rPr>
          <t>填报金融企业当年发生的符合条件的涉农和中小企业贷款损失中，单户贷款余额300万（含）以下的资产损失的账载金额、资产处置收入、赔偿收入、资产计税基础、资产损失的税收金额及纳税调整金额。</t>
        </r>
      </text>
    </comment>
    <comment ref="B23" authorId="0" shapeId="0" xr:uid="{00000000-0006-0000-1C00-000019000000}">
      <text>
        <r>
          <rPr>
            <sz val="9"/>
            <rFont val="宋体"/>
            <family val="3"/>
            <charset val="134"/>
          </rPr>
          <t>填报金融企业当年发生的符合条件的涉农和中小企业贷款损失中，单户余额300万元至1000万元（含）的资产损失的账载金额、资产处置收入、赔偿收入、资产计税基础、资产损失的税收金额及纳税调整金额。</t>
        </r>
      </text>
    </comment>
    <comment ref="B24" authorId="0" shapeId="0" xr:uid="{00000000-0006-0000-1C00-00001A000000}">
      <text>
        <r>
          <rPr>
            <sz val="9"/>
            <rFont val="宋体"/>
            <family val="3"/>
            <charset val="134"/>
          </rPr>
          <t>填报金融企业当年发生的，除符合条件的涉农和中小企业贷款损失以外的其他债权性投资损失的账载金额、资产处置收入、赔偿收入、资产计税基础、资产损失的税收金额及纳税调整金额。</t>
        </r>
      </text>
    </comment>
    <comment ref="B25" authorId="0" shapeId="0" xr:uid="{00000000-0006-0000-1C00-00001B000000}">
      <text>
        <r>
          <rPr>
            <sz val="9"/>
            <rFont val="宋体"/>
            <family val="3"/>
            <charset val="134"/>
          </rPr>
          <t>填报非金融企业当年发生的债权性投资损失的账载金额、资产处置收入、赔偿收入、资产计税基础、资产损失的税收金额及纳税调整金额。</t>
        </r>
      </text>
    </comment>
    <comment ref="B26" authorId="0" shapeId="0" xr:uid="{00000000-0006-0000-1C00-00001C000000}">
      <text>
        <r>
          <rPr>
            <sz val="9"/>
            <rFont val="宋体"/>
            <family val="3"/>
            <charset val="134"/>
          </rPr>
          <t>填报纳税人当年发生的股权（权益）性投资损失的账载金额、资产处置收入、赔偿收入、资产计税基础、资产损失的税收金额及纳税调整金额。</t>
        </r>
      </text>
    </comment>
    <comment ref="B27" authorId="0" shapeId="0" xr:uid="{00000000-0006-0000-1C00-00001D000000}">
      <text>
        <r>
          <rPr>
            <sz val="9"/>
            <rFont val="宋体"/>
            <family val="3"/>
            <charset val="134"/>
          </rPr>
          <t>填报纳税人当年发生的股权（权益）性投资损失中，因股权转让形成的资产损失的账载金额、资产处置收入、赔偿收入、资产计税基础、资产损失的税收金额及纳税调整金额。</t>
        </r>
      </text>
    </comment>
    <comment ref="B28" authorId="0" shapeId="0" xr:uid="{00000000-0006-0000-1C00-00001E000000}">
      <text>
        <r>
          <rPr>
            <sz val="9"/>
            <rFont val="宋体"/>
            <family val="3"/>
            <charset val="134"/>
          </rPr>
          <t>填报纳税人当年发生的，按照市场公平交易原则，通过各种交易场所、市场等买卖债券、股票、期货、基金以及金融衍生产品等发生的损失的账载金额、资产处置收入、赔偿收入、资产计税基础、资产损失的税收金额及纳税调整金额。</t>
        </r>
      </text>
    </comment>
    <comment ref="B29" authorId="0" shapeId="0" xr:uid="{00000000-0006-0000-1C00-00001F000000}">
      <text>
        <r>
          <rPr>
            <sz val="9"/>
            <rFont val="宋体"/>
            <family val="3"/>
            <charset val="134"/>
          </rPr>
          <t>填报纳税人当年发生的，将不同类别的资产捆绑（打包），以拍卖、询价、竞争性谈判、招标等市场方式出售形成的资产损失的账载金额、资产处置收入、赔偿收入、资产计税基础、资产损失的税收金额及纳税调整金额。</t>
        </r>
      </text>
    </comment>
    <comment ref="B30" authorId="0" shapeId="0" xr:uid="{00000000-0006-0000-1C00-000020000000}">
      <text>
        <r>
          <rPr>
            <sz val="9"/>
            <rFont val="宋体"/>
            <family val="3"/>
            <charset val="134"/>
          </rPr>
          <t>填报纳税人当年发生的其他资产损失的账载金额、资产处置收入、赔偿收入、资产计税基础、资产损失的税收金额及纳税调整金额。</t>
        </r>
      </text>
    </comment>
    <comment ref="H31" authorId="0" shapeId="0" xr:uid="{00000000-0006-0000-1C00-000021000000}">
      <text>
        <r>
          <rPr>
            <sz val="9"/>
            <rFont val="宋体"/>
            <family val="3"/>
            <charset val="134"/>
          </rPr>
          <t>若第28行第6列≥0，第28行第6列＝表A105000第34行第3列；若第28行第6列＜0，第28行第6列的绝对值＝表A105000第34行第4列。</t>
        </r>
      </text>
    </comment>
    <comment ref="B32" authorId="0" shapeId="0" xr:uid="{00000000-0006-0000-1C00-000022000000}">
      <text>
        <r>
          <rPr>
            <sz val="9"/>
            <rFont val="宋体"/>
            <family val="3"/>
            <charset val="134"/>
          </rPr>
          <t>填报跨地区经营企业各分支机构留存备查的资产损失的账载金额、资产处置收入、赔偿收入、资产计税基础、资产损失的税收金额及纳税调整金额。</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B2" authorId="0" shapeId="0" xr:uid="{00000000-0006-0000-2000-000001000000}">
      <text>
        <r>
          <rPr>
            <sz val="9"/>
            <rFont val="宋体"/>
            <family val="3"/>
            <charset val="134"/>
          </rPr>
          <t>纳税人弥补以前年度亏损时，应按照</t>
        </r>
        <r>
          <rPr>
            <sz val="9"/>
            <color indexed="10"/>
            <rFont val="宋体"/>
            <family val="3"/>
            <charset val="134"/>
          </rPr>
          <t>“先到期亏损先弥补、同时到期亏损先发生的先弥补”</t>
        </r>
        <r>
          <rPr>
            <sz val="9"/>
            <rFont val="宋体"/>
            <family val="3"/>
            <charset val="134"/>
          </rPr>
          <t>的原则处理。</t>
        </r>
      </text>
    </comment>
    <comment ref="C2" authorId="0" shapeId="0" xr:uid="{00000000-0006-0000-2000-000002000000}">
      <text>
        <r>
          <rPr>
            <sz val="9"/>
            <rFont val="宋体"/>
            <family val="3"/>
            <charset val="134"/>
          </rPr>
          <t>填报公历年度。纳税人应首先填报第11行“本年度”对应的公历年度，再依次从第10行往第1行倒推填报以前年度。纳税人发生政策性搬迁事项，如停止生产经营活动年度可以从法定亏损结转弥补年限中减除，则按可弥补亏损年度进行填报。本年度是指申报所属期年度，如：纳税人在2019年5月10日进行2018年度企业所得税年度纳税申时，本年度（申报所属期年度）为2018年。</t>
        </r>
      </text>
    </comment>
    <comment ref="D2" authorId="0" shapeId="0" xr:uid="{00000000-0006-0000-2000-000003000000}">
      <text>
        <r>
          <rPr>
            <sz val="9"/>
            <rFont val="宋体"/>
            <family val="3"/>
            <charset val="134"/>
          </rPr>
          <t>第11行填报表A100000第19-20行金额。第1行至第10行填报以前年度主表第23行（2013年及以前纳税年度）、以前年度表A106000第6行第2列（2014至2017纳税年度）、以前年度表A106000第11行第2列的金额（亏损以“-”号填列）。发生查补以前年度应纳税所得额、追补以前年度未能税前扣除的实际资产损失等情况的，按照相应调整后的金额填报。</t>
        </r>
      </text>
    </comment>
    <comment ref="E2" authorId="0" shapeId="0" xr:uid="{00000000-0006-0000-2000-000004000000}">
      <text>
        <r>
          <rPr>
            <sz val="9"/>
            <rFont val="宋体"/>
            <family val="3"/>
            <charset val="134"/>
          </rPr>
          <t>填报本年度企业分立按照企业重组特殊性税务处理规定转出的符合条件的亏损额。分立转出的亏损额按亏损所属年度填报，转出亏损的亏损额以正数表示。</t>
        </r>
      </text>
    </comment>
    <comment ref="H2" authorId="0" shapeId="0" xr:uid="{00000000-0006-0000-2000-000005000000}">
      <text>
        <r>
          <rPr>
            <sz val="9"/>
            <rFont val="宋体"/>
            <family val="3"/>
            <charset val="134"/>
          </rPr>
          <t xml:space="preserve">不同类型纳税人的亏损结转年限不同，
</t>
        </r>
        <r>
          <rPr>
            <b/>
            <sz val="9"/>
            <color indexed="10"/>
            <rFont val="宋体"/>
            <family val="3"/>
            <charset val="134"/>
          </rPr>
          <t>100</t>
        </r>
        <r>
          <rPr>
            <sz val="9"/>
            <rFont val="宋体"/>
            <family val="3"/>
            <charset val="134"/>
          </rPr>
          <t xml:space="preserve"> “一般企业”是指亏损结转年限为5年的纳税人；
</t>
        </r>
        <r>
          <rPr>
            <b/>
            <sz val="9"/>
            <color indexed="10"/>
            <rFont val="宋体"/>
            <family val="3"/>
            <charset val="134"/>
          </rPr>
          <t>200</t>
        </r>
        <r>
          <rPr>
            <sz val="9"/>
            <rFont val="宋体"/>
            <family val="3"/>
            <charset val="134"/>
          </rPr>
          <t xml:space="preserve">“符合条件的高新技术企业”
</t>
        </r>
        <r>
          <rPr>
            <b/>
            <sz val="9"/>
            <color indexed="10"/>
            <rFont val="宋体"/>
            <family val="3"/>
            <charset val="134"/>
          </rPr>
          <t>300</t>
        </r>
        <r>
          <rPr>
            <sz val="9"/>
            <rFont val="宋体"/>
            <family val="3"/>
            <charset val="134"/>
          </rPr>
          <t>“符合条件的科技型中小企业”
是指亏损结转年限为10年的纳税人。</t>
        </r>
      </text>
    </comment>
    <comment ref="I2" authorId="0" shapeId="0" xr:uid="{00000000-0006-0000-2000-000006000000}">
      <text>
        <r>
          <rPr>
            <sz val="9"/>
            <rFont val="宋体"/>
            <family val="3"/>
            <charset val="134"/>
          </rPr>
          <t>填报纳税人各年度可弥补亏损额的合计金额。</t>
        </r>
      </text>
    </comment>
    <comment ref="J2" authorId="0" shapeId="0" xr:uid="{00000000-0006-0000-2000-000007000000}">
      <text>
        <r>
          <rPr>
            <sz val="9"/>
            <rFont val="宋体"/>
            <family val="3"/>
            <charset val="134"/>
          </rPr>
          <t>填报在用本年度（申报所属期年度）所得额弥补亏损前，当年度尚未被弥补的亏损额。</t>
        </r>
      </text>
    </comment>
    <comment ref="M2" authorId="0" shapeId="0" xr:uid="{00000000-0006-0000-2000-000008000000}">
      <text>
        <r>
          <rPr>
            <sz val="9"/>
            <rFont val="宋体"/>
            <family val="3"/>
            <charset val="134"/>
          </rPr>
          <t>第1行至第11行，填报各年度尚未弥补完的且准予结转以后年度弥补的亏损额，</t>
        </r>
        <r>
          <rPr>
            <sz val="9"/>
            <color indexed="10"/>
            <rFont val="宋体"/>
            <family val="3"/>
            <charset val="134"/>
          </rPr>
          <t>结转以后年度弥补的亏损额以正数表示</t>
        </r>
        <r>
          <rPr>
            <sz val="9"/>
            <rFont val="宋体"/>
            <family val="3"/>
            <charset val="134"/>
          </rPr>
          <t xml:space="preserve">。本列第12行，填报本列第1行至第11行的合计金额。
</t>
        </r>
      </text>
    </comment>
    <comment ref="F3" authorId="0" shapeId="0" xr:uid="{00000000-0006-0000-2000-000009000000}">
      <text>
        <r>
          <rPr>
            <sz val="9"/>
            <rFont val="宋体"/>
            <family val="3"/>
            <charset val="134"/>
          </rPr>
          <t>填报企业符合企业重组特殊性税务处理规定，因合并或分立本年度转入的不超过5年亏损弥补年限规定的亏损额。合并、分立转入的亏损额按亏损所属年度填报，转入亏损以负数表示。</t>
        </r>
      </text>
    </comment>
    <comment ref="G3" authorId="0" shapeId="0" xr:uid="{00000000-0006-0000-2000-00000A000000}">
      <text>
        <r>
          <rPr>
            <sz val="9"/>
            <rFont val="宋体"/>
            <family val="3"/>
            <charset val="134"/>
          </rPr>
          <t>填报企业符合企业重组特殊性税务处理规定，因合并或分立本年度转入的不超过10年亏损弥补年限规定的亏损额。合并、分立转入的亏损额按亏损所属年度填报，转入亏损以负数表示。</t>
        </r>
      </text>
    </comment>
    <comment ref="K3" authorId="0" shapeId="0" xr:uid="{00000000-0006-0000-2000-00000B000000}">
      <text>
        <r>
          <rPr>
            <sz val="9"/>
            <rFont val="宋体"/>
            <family val="3"/>
            <charset val="134"/>
          </rPr>
          <t>第1行至第10行，当第11行第2列本年度（申报所属期年度）的“当年境内所得额”＞0时，填报各年度被本年度（申报所属期年度）境内所得依次弥补的亏损额，</t>
        </r>
        <r>
          <rPr>
            <sz val="9"/>
            <color indexed="10"/>
            <rFont val="宋体"/>
            <family val="3"/>
            <charset val="134"/>
          </rPr>
          <t>弥补的亏损额以正数表示</t>
        </r>
        <r>
          <rPr>
            <sz val="9"/>
            <rFont val="宋体"/>
            <family val="3"/>
            <charset val="134"/>
          </rPr>
          <t xml:space="preserve">。本列第11行，填报本列第1行至第10行的合计金额，表A100000第21行填报本项金额。
</t>
        </r>
      </text>
    </comment>
    <comment ref="L3" authorId="0" shapeId="0" xr:uid="{00000000-0006-0000-2000-00000C000000}">
      <text>
        <r>
          <rPr>
            <sz val="9"/>
            <rFont val="宋体"/>
            <family val="3"/>
            <charset val="134"/>
          </rPr>
          <t>第1行至第10行，当纳税人选择用境外所得弥补境内以前年度亏损的，填报各年度被本年度（申报所属期年度）境外所得依次弥补的亏损额，</t>
        </r>
        <r>
          <rPr>
            <sz val="9"/>
            <color indexed="10"/>
            <rFont val="宋体"/>
            <family val="3"/>
            <charset val="134"/>
          </rPr>
          <t>弥补的亏损额以正数表示</t>
        </r>
        <r>
          <rPr>
            <sz val="9"/>
            <rFont val="宋体"/>
            <family val="3"/>
            <charset val="134"/>
          </rPr>
          <t>。本列第11行，填报本列第1行至第10行的合计金额。</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pc</author>
    <author>MZH</author>
  </authors>
  <commentList>
    <comment ref="B4" authorId="0" shapeId="0" xr:uid="{00000000-0006-0000-2100-000001000000}">
      <text>
        <r>
          <rPr>
            <sz val="9"/>
            <rFont val="宋体"/>
            <family val="3"/>
            <charset val="134"/>
          </rPr>
          <t>填报纳税人根据《国家税务总局关于企业国债投资业务企业所得税处理问题的公告》（国家税务总局公告2011年第36号）等相关税收政策规定，持有国务院财政部门发行的国债取得的利息收入。</t>
        </r>
      </text>
    </comment>
    <comment ref="B5" authorId="0" shapeId="0" xr:uid="{00000000-0006-0000-2100-000002000000}">
      <text>
        <r>
          <rPr>
            <sz val="9"/>
            <rFont val="宋体"/>
            <family val="3"/>
            <charset val="134"/>
          </rPr>
          <t>填报《符合条件的居民企业之间的股息、红利等权益性投资收益明细表》（A107011）第8行第17列金额。</t>
        </r>
      </text>
    </comment>
    <comment ref="B6" authorId="0" shapeId="0" xr:uid="{00000000-0006-0000-2100-000003000000}">
      <text>
        <r>
          <rPr>
            <sz val="9"/>
            <rFont val="宋体"/>
            <family val="3"/>
            <charset val="134"/>
          </rPr>
          <t>填报《中华人民共和国企业所得税法实施条例》第八十三条规定的投资收益，不含持有H股、创新企业CDR、永续债取得的投资收益，按表A107011第9行第17列金额填报。</t>
        </r>
      </text>
    </comment>
    <comment ref="B7" authorId="1" shapeId="0" xr:uid="{856FC796-4DD0-4E1C-BBA9-123EA6792569}">
      <text>
        <r>
          <rPr>
            <sz val="9"/>
            <color indexed="81"/>
            <rFont val="宋体"/>
            <family val="3"/>
            <charset val="134"/>
          </rPr>
          <t>填报根据《财政部 国家税务总局 证监会关于沪港股票市场交易互联互通机制试点有关税收政策的通知》（财税〔2014〕81号）等相关税收政策规定，内地居民企业连续持有H股满12个月取得的股息红利所得，按表A107011第10行第17列金额填报。</t>
        </r>
      </text>
    </comment>
    <comment ref="B10" authorId="0" shapeId="0" xr:uid="{00000000-0006-0000-2100-000004000000}">
      <text>
        <r>
          <rPr>
            <sz val="9"/>
            <rFont val="宋体"/>
            <family val="3"/>
            <charset val="134"/>
          </rPr>
          <t>填报根据《财政部 国家税务总局证监会关于深港股票市场交易互联互通机制试点有关税收政策的通知》（财税〔2016〕127号）等相关税收政策规定，内地居民企业连续持有H股满12个月取得的股息红利所得，按表A107011第10行第17列金额填报。</t>
        </r>
      </text>
    </comment>
    <comment ref="B11" authorId="0" shapeId="0" xr:uid="{00000000-0006-0000-2100-000005000000}">
      <text>
        <r>
          <rPr>
            <sz val="9"/>
            <rFont val="宋体"/>
            <family val="3"/>
            <charset val="134"/>
          </rPr>
          <t>填报纳税人根据税法、《财政部 国家税务总局关于非营利组织企业所得税免税收入问题的通知》（财税〔2009〕122号）、《财政部 税务总局关于非营利组织免税资格认定管理有关问题的通知》（财税〔2018〕13号）等相关税收政策规定，认定的符合条件的非营利组织，取得的捐赠收入等免税收入，但不包括从事营利性活动所取得的收入。当表A000000“207非营利组织”选择“是”时，本行可以填报，否则不得填报。</t>
        </r>
      </text>
    </comment>
    <comment ref="B12" authorId="0" shapeId="0" xr:uid="{00000000-0006-0000-2100-000006000000}">
      <text>
        <r>
          <rPr>
            <sz val="9"/>
            <rFont val="宋体"/>
            <family val="3"/>
            <charset val="134"/>
          </rPr>
          <t>填报中国清洁发展机制基金根据《财政部 国家税务总局关于中国清洁发展机制基金及清洁发展机制项目实施企业有关企业所得税政策问题的通知》（财税〔2009〕30号）等相关税收政策规定，中国清洁发展机制基金取得的CDM项目温室气体减排量转让收入上缴国家的部分，国际金融组织赠款收入，基金资金的存款利息收入，购买国债的利息收入，国内外机构、组织和个人的捐赠收入。</t>
        </r>
      </text>
    </comment>
    <comment ref="B13" authorId="0" shapeId="0" xr:uid="{00000000-0006-0000-2100-000007000000}">
      <text>
        <r>
          <rPr>
            <sz val="9"/>
            <rFont val="宋体"/>
            <family val="3"/>
            <charset val="134"/>
          </rPr>
          <t>填报纳税人根据《财政部 国家税务总局关于企业所得税若干优惠政策的通知》（财税〔2008〕1号）第二条第（二）项等相关税收政策规定，投资者从证券投资基金分配中取得的收入。</t>
        </r>
      </text>
    </comment>
    <comment ref="B14" authorId="0" shapeId="0" xr:uid="{00000000-0006-0000-2100-000008000000}">
      <text>
        <r>
          <rPr>
            <sz val="9"/>
            <rFont val="宋体"/>
            <family val="3"/>
            <charset val="134"/>
          </rPr>
          <t>填报纳税人根据《财政部 国家税务总局关于地方政府债券利息所得免征所得税问题的通知》（财税〔2011〕76号）、《财政部 国家税务总局关于地方政府债券利息免征所得税问题的通知》（财税〔2013〕5号）等相关税收政策规定，取得的2009年、2010年和2011年发行的地方政府债券利息所得，2012年及以后年度发行的地方政府债券利息收入。</t>
        </r>
      </text>
    </comment>
    <comment ref="B15" authorId="0" shapeId="0" xr:uid="{00000000-0006-0000-2100-000009000000}">
      <text>
        <r>
          <rPr>
            <sz val="9"/>
            <rFont val="宋体"/>
            <family val="3"/>
            <charset val="134"/>
          </rPr>
          <t>填报中国保险保障基金有限责任公司根据《财政部 税务总局关于保险保障基金有关税收政策问题的通知》（财税〔2018〕41号）等相关税收政策规定，按《保险保障基金管理办法》规定取得的境内保险公司依法缴纳的保险保障基金；依法从撤销或破产保险公司清算财产中获得的受偿收入和向有关责任方追偿所得，以及依法从保险公司风险处置中获得的财产转让所得；捐赠所得；银行存款利息收入；购买政府债券、中央银行、中央企业和中央级金融机构发行债券的利息收入；国务院批准的其他资金运用取得的收入。</t>
        </r>
      </text>
    </comment>
    <comment ref="B16" authorId="0" shapeId="0" xr:uid="{00000000-0006-0000-2100-00000A000000}">
      <text>
        <r>
          <rPr>
            <sz val="9"/>
            <rFont val="宋体"/>
            <family val="3"/>
            <charset val="134"/>
          </rPr>
          <t>根据《财政部 税务总局 海关总署关于北京2022年冬奥会和冬残奥会税收政策的通知》（财税〔2017〕60号）等相关税收政策规定，中国奥委会填报按中国奥委会、主办城市签订的《联合市场开发计划协议》和中国奥委会、主办城市、国际奥委会签订的《主办城市合同》取得的由北京冬奥组委分期支付的收入、按比例支付的盈余分成收入。</t>
        </r>
      </text>
    </comment>
    <comment ref="B17" authorId="0" shapeId="0" xr:uid="{00000000-0006-0000-2100-00000B000000}">
      <text>
        <r>
          <rPr>
            <sz val="9"/>
            <rFont val="宋体"/>
            <family val="3"/>
            <charset val="134"/>
          </rPr>
          <t>填报根据财税〔2017〕60号等相关税收政策规定，中国残奥委会按照《联合市场开发计划协议》取得的由北京冬奥组委分期支付的收入。</t>
        </r>
      </text>
    </comment>
    <comment ref="B18" authorId="0" shapeId="0" xr:uid="{00000000-0006-0000-2100-00000C000000}">
      <text>
        <r>
          <rPr>
            <sz val="9"/>
            <rFont val="宋体"/>
            <family val="3"/>
            <charset val="134"/>
          </rPr>
          <t>填报纳税人享受的本表未列明的其他免税收入税收优惠事项名称、减免税代码及免税收入金额。</t>
        </r>
      </text>
    </comment>
    <comment ref="B19" authorId="1" shapeId="0" xr:uid="{27245376-AEAC-4B7E-8EC3-153863C298A7}">
      <text>
        <r>
          <rPr>
            <sz val="9"/>
            <color indexed="81"/>
            <rFont val="宋体"/>
            <family val="3"/>
            <charset val="134"/>
          </rPr>
          <t>填报第18+19+23+24行金额。</t>
        </r>
      </text>
    </comment>
    <comment ref="B20" authorId="0" shapeId="0" xr:uid="{00000000-0006-0000-2100-00000E000000}">
      <text>
        <r>
          <rPr>
            <sz val="9"/>
            <rFont val="宋体"/>
            <family val="3"/>
            <charset val="134"/>
          </rPr>
          <t>填报纳税人综合利用资源生产产品取得的收入总额乘以10%的金额。</t>
        </r>
      </text>
    </comment>
    <comment ref="B21" authorId="1" shapeId="0" xr:uid="{CD80AB2E-E554-4756-A803-3790DCE33C36}">
      <text>
        <r>
          <rPr>
            <sz val="9"/>
            <color indexed="81"/>
            <rFont val="宋体"/>
            <family val="3"/>
            <charset val="134"/>
          </rPr>
          <t>填报金融、保险等机构取得的涉农利息、保费收入减计收入的金额，按第20+21+22行金额填报。</t>
        </r>
      </text>
    </comment>
    <comment ref="B22" authorId="0" shapeId="0" xr:uid="{00000000-0006-0000-2100-00000F000000}">
      <text>
        <r>
          <rPr>
            <sz val="9"/>
            <rFont val="宋体"/>
            <family val="3"/>
            <charset val="134"/>
          </rPr>
          <t>填报纳税人取得农户小额贷款利息收入总额乘以10%的金额。</t>
        </r>
      </text>
    </comment>
    <comment ref="B23" authorId="0" shapeId="0" xr:uid="{00000000-0006-0000-2100-000010000000}">
      <text>
        <r>
          <rPr>
            <sz val="9"/>
            <rFont val="宋体"/>
            <family val="3"/>
            <charset val="134"/>
          </rPr>
          <t>填报保险公司为种植业、养殖业提供保险业务取得的保费收入总额乘以10%的金额。
其中保费收入总额＝原保费收入+分保费收入-分出保费。</t>
        </r>
      </text>
    </comment>
    <comment ref="B24" authorId="0" shapeId="0" xr:uid="{00000000-0006-0000-2100-000011000000}">
      <text>
        <r>
          <rPr>
            <sz val="9"/>
            <rFont val="宋体"/>
            <family val="3"/>
            <charset val="134"/>
          </rPr>
          <t>填报根据《财政部 税务总局关于小额贷款公司有关税收政策的通知》（财税〔2017〕48号）等相关税收政策规定，经省级金融管理部门(金融办、局等)批准成立的小额贷款公司取得的农户小额贷款利息收入乘以10%的金额。</t>
        </r>
      </text>
    </comment>
    <comment ref="B25" authorId="0" shapeId="0" xr:uid="{00000000-0006-0000-2100-000012000000}">
      <text>
        <r>
          <rPr>
            <sz val="9"/>
            <rFont val="宋体"/>
            <family val="3"/>
            <charset val="134"/>
          </rPr>
          <t>填报纳税人根据《财政部 国家税务总局关于铁路建设债券利息收入企业所得税政策的通知》（财税〔2011〕99号）、《财政部 国家税务总局关于2014 2015年铁路建设债券利息收入企业所得税政策的通知》（财税〔2014〕2号）及《财政部 国家税务总局关于铁路债券利息收入所得税政策问题的通知》(财税〔2016〕30号)、《财政部 税务总局关于铁路债券利息收入所得税政策的公告》（财政部 税务总局公告2019年第57号）等相关税收政策规定，持有中国铁路建设铁路债券等企业债券取得的利息收入乘以50%的金额。</t>
        </r>
      </text>
    </comment>
    <comment ref="B26" authorId="1" shapeId="0" xr:uid="{48FD1E5F-49A9-4376-BC56-2A1E43985739}">
      <text>
        <r>
          <rPr>
            <sz val="9"/>
            <color indexed="81"/>
            <rFont val="宋体"/>
            <family val="3"/>
            <charset val="134"/>
          </rPr>
          <t>根据相关行次计算结果填报。</t>
        </r>
      </text>
    </comment>
    <comment ref="B27" authorId="1" shapeId="0" xr:uid="{391AB2E0-D562-43A6-8E2B-3C3C3984D686}">
      <text>
        <r>
          <rPr>
            <sz val="9"/>
            <color indexed="81"/>
            <rFont val="宋体"/>
            <family val="3"/>
            <charset val="134"/>
          </rPr>
          <t>填报纳税人根据《财政部 税务总局 发展改革委 民政部 商务部 卫生健康委关于养老、托育、家政等社区家庭服务业税费优惠政策的公告》（财政部 税务总局 发展改革委 民政部 商务部 卫生健康委公告2019年第76号）等相关税收政策规定，社区养老、托育、家政相关服务的收入乘以10%的金额。</t>
        </r>
      </text>
    </comment>
    <comment ref="B28" authorId="1" shapeId="0" xr:uid="{0C3A7350-E07A-43F2-A6C8-8E08404D18F9}">
      <text>
        <r>
          <rPr>
            <sz val="9"/>
            <color indexed="81"/>
            <rFont val="宋体"/>
            <family val="3"/>
            <charset val="134"/>
          </rPr>
          <t>填报纳税人享受的本表未列明的其他减计收入的税收优惠事项名称、减免税代码及减计收入金额。</t>
        </r>
      </text>
    </comment>
    <comment ref="B29" authorId="1" shapeId="0" xr:uid="{3963BBDD-1360-4826-A62E-CF5399308A23}">
      <text>
        <r>
          <rPr>
            <sz val="9"/>
            <color indexed="81"/>
            <rFont val="宋体"/>
            <family val="3"/>
            <charset val="134"/>
          </rPr>
          <t>填报第26+27+28+29+30行的合计金额。</t>
        </r>
      </text>
    </comment>
    <comment ref="B30" authorId="0" shapeId="0" xr:uid="{00000000-0006-0000-2100-000013000000}">
      <text>
        <r>
          <rPr>
            <sz val="9"/>
            <rFont val="宋体"/>
            <family val="3"/>
            <charset val="134"/>
          </rPr>
          <t>当表A000000“210-3”项目未填有入库编号时，填报表A107012第51行金额。本行与第27行不可同时填报。</t>
        </r>
      </text>
    </comment>
    <comment ref="B31" authorId="0" shapeId="0" xr:uid="{00000000-0006-0000-2100-000014000000}">
      <text>
        <r>
          <rPr>
            <sz val="9"/>
            <rFont val="宋体"/>
            <family val="3"/>
            <charset val="134"/>
          </rPr>
          <t>当表A000000“210-3”项目填有入库编号时，填报表A107012第51行金额。本行与第26行不可同时填报。</t>
        </r>
      </text>
    </comment>
    <comment ref="B32" authorId="0" shapeId="0" xr:uid="{00000000-0006-0000-2100-000015000000}">
      <text>
        <r>
          <rPr>
            <sz val="9"/>
            <rFont val="宋体"/>
            <family val="3"/>
            <charset val="134"/>
          </rPr>
          <t>填报纳税人根据《财政部 国家税务总局 科技部关于完善研究开发费用税前加计扣除政策的通知》（财税〔2015〕119号）第二条第四项规定，为获得创新性、创意性、突破性的产品进行创意设计活动而发生的相关费用按照规定进行税前加计扣除的金额。</t>
        </r>
      </text>
    </comment>
    <comment ref="B33" authorId="0" shapeId="0" xr:uid="{00000000-0006-0000-2100-000016000000}">
      <text>
        <r>
          <rPr>
            <sz val="9"/>
            <rFont val="宋体"/>
            <family val="3"/>
            <charset val="134"/>
          </rPr>
          <t>填报纳税人根据《财政部 国家税务总局关于安置残疾人员就业有关企业所得税优惠政策问题的通知》（财税〔2009〕70号）等相关税收政策规定安置残疾人员的，按照支付给残疾职工工资的100%加计扣除的金额。</t>
        </r>
      </text>
    </comment>
    <comment ref="B34" authorId="1" shapeId="0" xr:uid="{B1208586-8388-4D82-B684-1FCABF6F1BFD}">
      <text>
        <r>
          <rPr>
            <sz val="9"/>
            <color indexed="81"/>
            <rFont val="宋体"/>
            <family val="3"/>
            <charset val="134"/>
          </rPr>
          <t>填报纳税人享受的本表未列明的其他加计扣除的税收优惠事项名称、减免税代码及加计扣除的金额。</t>
        </r>
      </text>
    </comment>
    <comment ref="B35" authorId="1" shapeId="0" xr:uid="{66B43BF6-D1C5-46B0-B87F-8D7489719BF2}">
      <text>
        <r>
          <rPr>
            <sz val="9"/>
            <color indexed="81"/>
            <rFont val="宋体"/>
            <family val="3"/>
            <charset val="134"/>
          </rPr>
          <t>填报第1+17+25行金额。</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MZH</author>
  </authors>
  <commentList>
    <comment ref="D2" authorId="0" shapeId="0" xr:uid="{4D492B08-80EB-4B26-9DD9-2281F1EFB137}">
      <text>
        <r>
          <rPr>
            <sz val="9"/>
            <color indexed="81"/>
            <rFont val="宋体"/>
            <family val="3"/>
            <charset val="134"/>
          </rPr>
          <t xml:space="preserve">按选项填报：
（1）直接投资（2）股票投资（不含H股）（3）股票投资（沪港通H股投资）（4）股票投资（深港通H股投资）（5）创新企业CDR（6）永续债
符合财税〔2014〕81号文件第一条第（四）项第1目规定，享受沪港通H股股息红利免税政策的企业，选择“（3）股票投资（沪港通H股投资）”。
符合财税〔2016〕127号文件第一条第(四)项第1目规定，享受深港通H股股息红利免税政策的企业，选择“（4）股票投资（深港通H股投资）”。
符合《财政部 税务总局 证监会关于创新企业境内发行存托凭证试点阶段有关税收政策的公告》（财政部 税务总局 证监会公告2019年第52号）第二条第1款规定，享受对持有创新企业CDR取得的股息红利所得按规定免征企业所得税的，选择“（5）创新企业CDR”。
符合《财政部 税务总局关于永续债企业所得税政策问题的公告》（财政部 税务总局公告2019年第64号）第一条规定，享受永续债利息收入免征企业所得税的企业，选择“（6）永续债”。
</t>
        </r>
      </text>
    </comment>
    <comment ref="E2" authorId="0" shapeId="0" xr:uid="{FBF76280-B9FA-4E13-AD3C-2A294886D53D}">
      <text>
        <r>
          <rPr>
            <sz val="9"/>
            <color indexed="81"/>
            <rFont val="宋体"/>
            <family val="3"/>
            <charset val="134"/>
          </rPr>
          <t>填报纳税人投资于被投资企业的计税成本。</t>
        </r>
      </text>
    </comment>
    <comment ref="F2" authorId="0" shapeId="0" xr:uid="{BE204323-1A1F-4D95-BE81-EC9B6CA27F76}">
      <text>
        <r>
          <rPr>
            <sz val="9"/>
            <color indexed="81"/>
            <rFont val="宋体"/>
            <family val="3"/>
            <charset val="134"/>
          </rPr>
          <t>填报纳税人投资于被投资企业的股权比例。若购买公开发行股票的，此列可不填报。</t>
        </r>
      </text>
    </comment>
    <comment ref="S2" authorId="0" shapeId="0" xr:uid="{B679B51B-07FE-41B8-B4CC-81463AF174CA}">
      <text>
        <r>
          <rPr>
            <sz val="9"/>
            <color indexed="81"/>
            <rFont val="宋体"/>
            <family val="3"/>
            <charset val="134"/>
          </rPr>
          <t>填报第7+10+16列的合计金额。</t>
        </r>
      </text>
    </comment>
    <comment ref="G3" authorId="0" shapeId="0" xr:uid="{417E1D70-5031-4B27-8552-B6854AB6E343}">
      <text>
        <r>
          <rPr>
            <sz val="9"/>
            <color indexed="81"/>
            <rFont val="宋体"/>
            <family val="3"/>
            <charset val="134"/>
          </rPr>
          <t>填报被投资企业做出利润分配或转股决定的时间。</t>
        </r>
      </text>
    </comment>
    <comment ref="H3" authorId="0" shapeId="0" xr:uid="{F24E7E2E-4F4A-4054-AAE5-35920F86F034}">
      <text>
        <r>
          <rPr>
            <sz val="9"/>
            <color indexed="81"/>
            <rFont val="宋体"/>
            <family val="3"/>
            <charset val="134"/>
          </rPr>
          <t>填报纳税人按照投资比例或者其他方法计算的，实际归属于本公司的股息、红利等权益性投资收益金额。若被投资企业将股权（票）溢价所形成的资本公积转为股本的，不作为投资方企业的股息、红利收入，投资方企业也不得增加该项长期投资的计税基础。</t>
        </r>
      </text>
    </comment>
    <comment ref="I3" authorId="0" shapeId="0" xr:uid="{98EC9A76-41F7-43F6-823E-304DD066D26D}">
      <text>
        <r>
          <rPr>
            <sz val="9"/>
            <color indexed="81"/>
            <rFont val="宋体"/>
            <family val="3"/>
            <charset val="134"/>
          </rPr>
          <t>填报纳税人分得的被投资企业清算后的剩余资产。</t>
        </r>
      </text>
    </comment>
    <comment ref="K3" authorId="0" shapeId="0" xr:uid="{4CE671CC-3427-4328-9DD4-0F6F8CE4C867}">
      <text>
        <r>
          <rPr>
            <sz val="9"/>
            <color indexed="81"/>
            <rFont val="宋体"/>
            <family val="3"/>
            <charset val="134"/>
          </rPr>
          <t>填报被清算企业累计未分配利润和累计盈余公积中本企业应享有的金额。</t>
        </r>
      </text>
    </comment>
    <comment ref="L3" authorId="0" shapeId="0" xr:uid="{5BC3C07E-A81D-43AA-BF42-DF9224998078}">
      <text>
        <r>
          <rPr>
            <sz val="9"/>
            <color indexed="81"/>
            <rFont val="宋体"/>
            <family val="3"/>
            <charset val="134"/>
          </rPr>
          <t>填报第7列与第8列孰小值。</t>
        </r>
      </text>
    </comment>
    <comment ref="M3" authorId="0" shapeId="0" xr:uid="{E1B0535A-F42B-4AF0-B1B7-2703288D4A5B}">
      <text>
        <r>
          <rPr>
            <sz val="9"/>
            <color indexed="81"/>
            <rFont val="宋体"/>
            <family val="3"/>
            <charset val="134"/>
          </rPr>
          <t>填报纳税人从被投资企业撤回或减少投资时取得的资产。</t>
        </r>
      </text>
    </comment>
    <comment ref="N3" authorId="0" shapeId="0" xr:uid="{ED467471-E910-4E96-BFF0-B34013A3039A}">
      <text>
        <r>
          <rPr>
            <sz val="9"/>
            <color indexed="81"/>
            <rFont val="宋体"/>
            <family val="3"/>
            <charset val="134"/>
          </rPr>
          <t>填报纳税人撤回或减少的投资额占投资方在被投资企业持有总投资比例。</t>
        </r>
      </text>
    </comment>
    <comment ref="O3" authorId="0" shapeId="0" xr:uid="{195FEFE6-1E37-481E-90C3-264EF4EDA76A}">
      <text>
        <r>
          <rPr>
            <sz val="9"/>
            <color indexed="81"/>
            <rFont val="宋体"/>
            <family val="3"/>
            <charset val="134"/>
          </rPr>
          <t>填报第3×11列的金额。</t>
        </r>
      </text>
    </comment>
    <comment ref="P3" authorId="0" shapeId="0" xr:uid="{B7FE60AB-047E-4E79-A312-F0FB8CCA6275}">
      <text>
        <r>
          <rPr>
            <sz val="9"/>
            <color indexed="81"/>
            <rFont val="宋体"/>
            <family val="3"/>
            <charset val="134"/>
          </rPr>
          <t>填报第11-13列的余额。</t>
        </r>
      </text>
    </comment>
    <comment ref="Q3" authorId="0" shapeId="0" xr:uid="{7C94CE38-2F89-496B-B776-41B13C12C0AA}">
      <text>
        <r>
          <rPr>
            <sz val="9"/>
            <color indexed="81"/>
            <rFont val="宋体"/>
            <family val="3"/>
            <charset val="134"/>
          </rPr>
          <t>填报被投资企业累计未分配利润和累计盈余公积按减少实收资本比例计算的部分。</t>
        </r>
      </text>
    </comment>
    <comment ref="R3" authorId="0" shapeId="0" xr:uid="{332125DF-87A0-47BD-8D19-85BDE2668BEB}">
      <text>
        <r>
          <rPr>
            <sz val="9"/>
            <color indexed="81"/>
            <rFont val="宋体"/>
            <family val="3"/>
            <charset val="134"/>
          </rPr>
          <t>填报第13列与第14列孰小值。</t>
        </r>
      </text>
    </comment>
    <comment ref="B13" authorId="0" shapeId="0" xr:uid="{58B1A4C4-9996-42C2-9684-32C8CBC07640}">
      <text>
        <r>
          <rPr>
            <sz val="9"/>
            <color indexed="81"/>
            <rFont val="宋体"/>
            <family val="3"/>
            <charset val="134"/>
          </rPr>
          <t>填报第1+2…+7行中，“投资性质”列选择“（1）直接投资”或“（2）股票投资（不含H股）”的行次，第17列合计金额。</t>
        </r>
      </text>
    </comment>
    <comment ref="B14" authorId="0" shapeId="0" xr:uid="{907F7388-1B1F-4B19-97F3-C04C3D4386F1}">
      <text>
        <r>
          <rPr>
            <sz val="9"/>
            <color indexed="81"/>
            <rFont val="宋体"/>
            <family val="3"/>
            <charset val="134"/>
          </rPr>
          <t>填报第1+2…+7行中，“投资性质”列选择“（3）股票投资（沪港通H股投资）”的行次，第17列合计金额。</t>
        </r>
      </text>
    </comment>
    <comment ref="B15" authorId="0" shapeId="0" xr:uid="{E833214A-9030-4F31-ABEE-47CCD0CDD7D1}">
      <text>
        <r>
          <rPr>
            <sz val="9"/>
            <color indexed="81"/>
            <rFont val="宋体"/>
            <family val="3"/>
            <charset val="134"/>
          </rPr>
          <t>填报第1+2…+7行中，“投资性质”列选择“（4）股票投资（深港通H股投资）”的行次，第17列合计金额。</t>
        </r>
      </text>
    </comment>
    <comment ref="B16" authorId="0" shapeId="0" xr:uid="{4480AD80-0048-4B84-B916-E2C8C776B945}">
      <text>
        <r>
          <rPr>
            <sz val="9"/>
            <color indexed="81"/>
            <rFont val="宋体"/>
            <family val="3"/>
            <charset val="134"/>
          </rPr>
          <t>填报第1+2…+7行中，“投资性质”列选择“（5）创新企业CDR”的行次，第17列合计金额。</t>
        </r>
      </text>
    </comment>
    <comment ref="B17" authorId="0" shapeId="0" xr:uid="{7D0B67AF-0712-4C55-ABDA-446E09A03255}">
      <text>
        <r>
          <rPr>
            <sz val="9"/>
            <color indexed="81"/>
            <rFont val="宋体"/>
            <family val="3"/>
            <charset val="134"/>
          </rPr>
          <t>填报第1+2…+7行中，“投资性质”列选择“（6）永续债”的行次，第17列合计金额。</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B3" authorId="0" shapeId="0" xr:uid="{00000000-0006-0000-2300-000001000000}">
      <text>
        <r>
          <rPr>
            <sz val="9"/>
            <rFont val="宋体"/>
            <family val="3"/>
            <charset val="134"/>
          </rPr>
          <t xml:space="preserve">
填报纳税人本年研发项目中可享受研发费用加计扣除优惠政策的项目数量。</t>
        </r>
      </text>
    </comment>
    <comment ref="B5" authorId="0" shapeId="0" xr:uid="{00000000-0006-0000-2300-000002000000}">
      <text>
        <r>
          <rPr>
            <sz val="9"/>
            <rFont val="宋体"/>
            <family val="3"/>
            <charset val="134"/>
          </rPr>
          <t>直接从事研发活动的人员、外聘研发人员同时从事非研发活动的，填报按实际工时占比等合理方法分配的用于研发活动的相关费用。</t>
        </r>
      </text>
    </comment>
    <comment ref="B6" authorId="0" shapeId="0" xr:uid="{00000000-0006-0000-2300-000003000000}">
      <text>
        <r>
          <rPr>
            <sz val="9"/>
            <rFont val="宋体"/>
            <family val="3"/>
            <charset val="134"/>
          </rPr>
          <t>填报纳税人直接从事研发活动人员，包括研究人员、技术人员、辅助人员的工资、薪金、奖金、津贴、补贴以及按规定可以在税前扣除的对研发人员股权激励的支出。</t>
        </r>
      </text>
    </comment>
    <comment ref="B7" authorId="0" shapeId="0" xr:uid="{00000000-0006-0000-2300-000004000000}">
      <text>
        <r>
          <rPr>
            <sz val="9"/>
            <rFont val="宋体"/>
            <family val="3"/>
            <charset val="134"/>
          </rPr>
          <t>填报纳税人直接从事研发活动人员，包括研究人员、技术人员、辅助人员的基本养老保险费、基本医疗保险费、失业保险费、工伤保险费、生育保险费和住房公积金。</t>
        </r>
      </text>
    </comment>
    <comment ref="B8" authorId="0" shapeId="0" xr:uid="{00000000-0006-0000-2300-000005000000}">
      <text>
        <r>
          <rPr>
            <sz val="9"/>
            <rFont val="宋体"/>
            <family val="3"/>
            <charset val="134"/>
          </rPr>
          <t>填报与纳税人或劳务派遣企业签订劳务用工协议（合同）的外聘研发人员的劳务费用，以及临时聘用的研究人员、技术人员、辅助人员的劳务费用。</t>
        </r>
      </text>
    </comment>
    <comment ref="B10" authorId="0" shapeId="0" xr:uid="{00000000-0006-0000-2300-000006000000}">
      <text>
        <r>
          <rPr>
            <sz val="9"/>
            <rFont val="宋体"/>
            <family val="3"/>
            <charset val="134"/>
          </rPr>
          <t>填报纳税人研发活动直接消耗的材料费用。</t>
        </r>
      </text>
    </comment>
    <comment ref="B11" authorId="0" shapeId="0" xr:uid="{00000000-0006-0000-2300-000007000000}">
      <text>
        <r>
          <rPr>
            <sz val="9"/>
            <rFont val="宋体"/>
            <family val="3"/>
            <charset val="134"/>
          </rPr>
          <t>填报纳税人研发活动直接消耗的燃料费用。</t>
        </r>
      </text>
    </comment>
    <comment ref="B12" authorId="0" shapeId="0" xr:uid="{00000000-0006-0000-2300-000008000000}">
      <text>
        <r>
          <rPr>
            <sz val="9"/>
            <rFont val="宋体"/>
            <family val="3"/>
            <charset val="134"/>
          </rPr>
          <t>填报纳税人研发活动直接消耗的动力费用。</t>
        </r>
      </text>
    </comment>
    <comment ref="B13" authorId="0" shapeId="0" xr:uid="{00000000-0006-0000-2300-000009000000}">
      <text>
        <r>
          <rPr>
            <sz val="9"/>
            <rFont val="宋体"/>
            <family val="3"/>
            <charset val="134"/>
          </rPr>
          <t>填报纳税人研发活动中用于中间试验和产品试制的模具、工艺装备开发及制造的费用。</t>
        </r>
      </text>
    </comment>
    <comment ref="B14" authorId="0" shapeId="0" xr:uid="{00000000-0006-0000-2300-00000A000000}">
      <text>
        <r>
          <rPr>
            <sz val="9"/>
            <rFont val="宋体"/>
            <family val="3"/>
            <charset val="134"/>
          </rPr>
          <t>填报纳税人研发活动中用于不构成固定资产的样品、样机及一般测试手段购置费用。</t>
        </r>
      </text>
    </comment>
    <comment ref="B15" authorId="0" shapeId="0" xr:uid="{00000000-0006-0000-2300-00000B000000}">
      <text>
        <r>
          <rPr>
            <sz val="9"/>
            <rFont val="宋体"/>
            <family val="3"/>
            <charset val="134"/>
          </rPr>
          <t>填报纳税人研发活动中用于试制产品的检验费。</t>
        </r>
      </text>
    </comment>
    <comment ref="B16" authorId="0" shapeId="0" xr:uid="{00000000-0006-0000-2300-00000C000000}">
      <text>
        <r>
          <rPr>
            <sz val="9"/>
            <rFont val="宋体"/>
            <family val="3"/>
            <charset val="134"/>
          </rPr>
          <t>填报纳税人用于研发活动的仪器、设备的运行维护、调整、检验、维修等费用。</t>
        </r>
      </text>
    </comment>
    <comment ref="B17" authorId="0" shapeId="0" xr:uid="{00000000-0006-0000-2300-00000D000000}">
      <text>
        <r>
          <rPr>
            <sz val="9"/>
            <rFont val="宋体"/>
            <family val="3"/>
            <charset val="134"/>
          </rPr>
          <t>填报纳税人经营租赁方式租入的用于研发活动的仪器、设备租赁费。以经营租赁方式租入的用于研发活动的仪器、设备，同时用于非研发活动的，填报按实际工时占比等合理方法分配的用于研发活动的相关费用。</t>
        </r>
      </text>
    </comment>
    <comment ref="B18" authorId="0" shapeId="0" xr:uid="{00000000-0006-0000-2300-00000E000000}">
      <text>
        <r>
          <rPr>
            <sz val="9"/>
            <rFont val="宋体"/>
            <family val="3"/>
            <charset val="134"/>
          </rPr>
          <t>用于研发活动的仪器、设备，同时用于非研发活动的，填报按实际工时占比等合理方法分配的用于研发活动的相关费用。纳税人用于研发活动的仪器、设备，符合税收规定且选择加速折旧优惠政策的，在享受研发费用税前加计扣除政策时，按照税前扣除的折旧口径填报。</t>
        </r>
      </text>
    </comment>
    <comment ref="B19" authorId="0" shapeId="0" xr:uid="{00000000-0006-0000-2300-00000F000000}">
      <text>
        <r>
          <rPr>
            <sz val="9"/>
            <rFont val="宋体"/>
            <family val="3"/>
            <charset val="134"/>
          </rPr>
          <t>填报纳税人用于研发活动的仪器的折旧费。</t>
        </r>
      </text>
    </comment>
    <comment ref="B20" authorId="0" shapeId="0" xr:uid="{00000000-0006-0000-2300-000010000000}">
      <text>
        <r>
          <rPr>
            <sz val="9"/>
            <rFont val="宋体"/>
            <family val="3"/>
            <charset val="134"/>
          </rPr>
          <t>填报纳税人用于研发活动的设备的折旧费。</t>
        </r>
      </text>
    </comment>
    <comment ref="B21" authorId="0" shapeId="0" xr:uid="{00000000-0006-0000-2300-000011000000}">
      <text>
        <r>
          <rPr>
            <sz val="9"/>
            <rFont val="宋体"/>
            <family val="3"/>
            <charset val="134"/>
          </rPr>
          <t>用于研发活动的无形资产，同时用于非研发活动的，填报按实际工时占比等合理方法在研发费用和生产经营费用间分配的用于研发活动的相关费用。纳税人用于研发活动的无形资产，符合税收规定且选择加速摊销优惠政策的，在享受研发费用税前加计扣除政策时，按照税前扣除的摊销口径填报。</t>
        </r>
      </text>
    </comment>
    <comment ref="B22" authorId="0" shapeId="0" xr:uid="{00000000-0006-0000-2300-000012000000}">
      <text>
        <r>
          <rPr>
            <sz val="9"/>
            <rFont val="宋体"/>
            <family val="3"/>
            <charset val="134"/>
          </rPr>
          <t>填报纳税人用于研发活动的软件的摊销费用。</t>
        </r>
      </text>
    </comment>
    <comment ref="B23" authorId="0" shapeId="0" xr:uid="{00000000-0006-0000-2300-000013000000}">
      <text>
        <r>
          <rPr>
            <sz val="9"/>
            <rFont val="宋体"/>
            <family val="3"/>
            <charset val="134"/>
          </rPr>
          <t>填报纳税人用于研发活动的专利权的摊销费用。</t>
        </r>
      </text>
    </comment>
    <comment ref="B24" authorId="0" shapeId="0" xr:uid="{00000000-0006-0000-2300-000014000000}">
      <text>
        <r>
          <rPr>
            <sz val="9"/>
            <rFont val="宋体"/>
            <family val="3"/>
            <charset val="134"/>
          </rPr>
          <t>填报纳税人用于研发活动的非专利技术（包括许可证、专有技术、设计和计算方法等）的摊销费用。</t>
        </r>
      </text>
    </comment>
    <comment ref="B25" authorId="0" shapeId="0" xr:uid="{00000000-0006-0000-2300-000015000000}">
      <text>
        <r>
          <rPr>
            <sz val="9"/>
            <rFont val="宋体"/>
            <family val="3"/>
            <charset val="134"/>
          </rPr>
          <t>新产品设计费、新工艺规程制定费、新药研制的临床试验费、勘探开发技术的现场试验费等由辅助生产部门提供的，填报按照一定的分配标准分配给研发项目的金额。</t>
        </r>
      </text>
    </comment>
    <comment ref="B26" authorId="0" shapeId="0" xr:uid="{00000000-0006-0000-2300-000016000000}">
      <text>
        <r>
          <rPr>
            <sz val="9"/>
            <rFont val="宋体"/>
            <family val="3"/>
            <charset val="134"/>
          </rPr>
          <t>填报纳税人研发活动中发生的新产品设计费。</t>
        </r>
      </text>
    </comment>
    <comment ref="B27" authorId="0" shapeId="0" xr:uid="{00000000-0006-0000-2300-000017000000}">
      <text>
        <r>
          <rPr>
            <sz val="9"/>
            <rFont val="宋体"/>
            <family val="3"/>
            <charset val="134"/>
          </rPr>
          <t>填报纳税人研发活动中发生的新工艺规程制定费。</t>
        </r>
      </text>
    </comment>
    <comment ref="B28" authorId="0" shapeId="0" xr:uid="{00000000-0006-0000-2300-000018000000}">
      <text>
        <r>
          <rPr>
            <sz val="9"/>
            <rFont val="宋体"/>
            <family val="3"/>
            <charset val="134"/>
          </rPr>
          <t>填报纳税人研发活动中发生的新药研制的临床试验费。</t>
        </r>
      </text>
    </comment>
    <comment ref="B29" authorId="0" shapeId="0" xr:uid="{00000000-0006-0000-2300-000019000000}">
      <text>
        <r>
          <rPr>
            <sz val="9"/>
            <rFont val="宋体"/>
            <family val="3"/>
            <charset val="134"/>
          </rPr>
          <t>填报纳税人研发活动中发生的勘探开发技术的现场试验费。</t>
        </r>
      </text>
    </comment>
    <comment ref="B31" authorId="0" shapeId="0" xr:uid="{00000000-0006-0000-2300-00001A000000}">
      <text>
        <r>
          <rPr>
            <sz val="9"/>
            <rFont val="宋体"/>
            <family val="3"/>
            <charset val="134"/>
          </rPr>
          <t>填报纳税人研发活动中发生的技术图书资料费、资料翻译费、专家咨询费、高新科技研发保险费。</t>
        </r>
      </text>
    </comment>
    <comment ref="B32" authorId="0" shapeId="0" xr:uid="{00000000-0006-0000-2300-00001B000000}">
      <text>
        <r>
          <rPr>
            <sz val="9"/>
            <rFont val="宋体"/>
            <family val="3"/>
            <charset val="134"/>
          </rPr>
          <t>填报纳税人研发活动中发生的研发成果的检索、分析、评议、论证、鉴定、评审、评估、验收费用。</t>
        </r>
      </text>
    </comment>
    <comment ref="B33" authorId="0" shapeId="0" xr:uid="{00000000-0006-0000-2300-00001C000000}">
      <text>
        <r>
          <rPr>
            <sz val="9"/>
            <rFont val="宋体"/>
            <family val="3"/>
            <charset val="134"/>
          </rPr>
          <t>填报纳税人研发活动中发生的知识产权的申请费、注册费、代理费。</t>
        </r>
      </text>
    </comment>
    <comment ref="B34" authorId="0" shapeId="0" xr:uid="{00000000-0006-0000-2300-00001D000000}">
      <text>
        <r>
          <rPr>
            <sz val="9"/>
            <rFont val="宋体"/>
            <family val="3"/>
            <charset val="134"/>
          </rPr>
          <t>填报纳税人研发活动人员发生的职工福利费、补充养老保险费、补充医疗保险费。</t>
        </r>
      </text>
    </comment>
    <comment ref="B35" authorId="0" shapeId="0" xr:uid="{00000000-0006-0000-2300-00001E000000}">
      <text>
        <r>
          <rPr>
            <sz val="9"/>
            <rFont val="宋体"/>
            <family val="3"/>
            <charset val="134"/>
          </rPr>
          <t>填报纳税人研发活动发生的差旅费、会议费。</t>
        </r>
      </text>
    </comment>
    <comment ref="B36" authorId="0" shapeId="0" xr:uid="{00000000-0006-0000-2300-00001F000000}">
      <text>
        <r>
          <rPr>
            <sz val="9"/>
            <rFont val="宋体"/>
            <family val="3"/>
            <charset val="134"/>
          </rPr>
          <t>根据研发活动分析汇总填报。</t>
        </r>
      </text>
    </comment>
    <comment ref="B38" authorId="0" shapeId="0" xr:uid="{00000000-0006-0000-2300-000020000000}">
      <text>
        <r>
          <rPr>
            <sz val="9"/>
            <rFont val="宋体"/>
            <family val="3"/>
            <charset val="134"/>
          </rPr>
          <t>填报纳税人研发项目委托境内机构或个人进行研发活动所发生的费用。</t>
        </r>
      </text>
    </comment>
    <comment ref="B39" authorId="0" shapeId="0" xr:uid="{00000000-0006-0000-2300-000021000000}">
      <text>
        <r>
          <rPr>
            <sz val="9"/>
            <rFont val="宋体"/>
            <family val="3"/>
            <charset val="134"/>
          </rPr>
          <t>填报纳税人研发项目委托境外机构进行研发活动所发生的费用。</t>
        </r>
      </text>
    </comment>
    <comment ref="B40" authorId="0" shapeId="0" xr:uid="{00000000-0006-0000-2300-000022000000}">
      <text>
        <r>
          <rPr>
            <sz val="9"/>
            <rFont val="宋体"/>
            <family val="3"/>
            <charset val="134"/>
          </rPr>
          <t>填报纳税人按照税收规定允许加计扣除的委托境外机构进行研发活动发生的研发费用。</t>
        </r>
      </text>
    </comment>
    <comment ref="B41" authorId="0" shapeId="0" xr:uid="{00000000-0006-0000-2300-000023000000}">
      <text>
        <r>
          <rPr>
            <sz val="9"/>
            <rFont val="宋体"/>
            <family val="3"/>
            <charset val="134"/>
          </rPr>
          <t>填报纳税人委托境外个人进行研发活动发生的费用。本行不参与加计扣除优惠金额的计算。</t>
        </r>
      </text>
    </comment>
    <comment ref="B43" authorId="0" shapeId="0" xr:uid="{00000000-0006-0000-2300-000024000000}">
      <text>
        <r>
          <rPr>
            <sz val="9"/>
            <rFont val="宋体"/>
            <family val="3"/>
            <charset val="134"/>
          </rPr>
          <t>填报纳税人研发活动本年费用化部分金额。</t>
        </r>
      </text>
    </comment>
    <comment ref="B44" authorId="0" shapeId="0" xr:uid="{00000000-0006-0000-2300-000025000000}">
      <text>
        <r>
          <rPr>
            <sz val="9"/>
            <rFont val="宋体"/>
            <family val="3"/>
            <charset val="134"/>
          </rPr>
          <t>填报纳税人研发活动本年结转无形资产的金额。</t>
        </r>
      </text>
    </comment>
    <comment ref="B45" authorId="0" shapeId="0" xr:uid="{00000000-0006-0000-2300-000026000000}">
      <text>
        <r>
          <rPr>
            <sz val="9"/>
            <rFont val="宋体"/>
            <family val="3"/>
            <charset val="134"/>
          </rPr>
          <t>填报纳税人研发活动本年形成无形资产的摊销额。</t>
        </r>
      </text>
    </comment>
    <comment ref="B46" authorId="0" shapeId="0" xr:uid="{00000000-0006-0000-2300-000027000000}">
      <text>
        <r>
          <rPr>
            <sz val="9"/>
            <rFont val="宋体"/>
            <family val="3"/>
            <charset val="134"/>
          </rPr>
          <t>填报纳税人研发活动以前年度形成无形资产本年摊销额。</t>
        </r>
      </text>
    </comment>
    <comment ref="B48" authorId="0" shapeId="0" xr:uid="{00000000-0006-0000-2300-000028000000}">
      <text>
        <r>
          <rPr>
            <sz val="9"/>
            <rFont val="宋体"/>
            <family val="3"/>
            <charset val="134"/>
          </rPr>
          <t>填报纳税人已归集计入研发费用，但在当期取得的研发过程中形成的下脚料、残次品、中间试制品等特殊收入。</t>
        </r>
      </text>
    </comment>
    <comment ref="B50" authorId="0" shapeId="0" xr:uid="{00000000-0006-0000-2300-000029000000}">
      <text>
        <r>
          <rPr>
            <sz val="9"/>
            <rFont val="宋体"/>
            <family val="3"/>
            <charset val="134"/>
          </rPr>
          <t>填报纳税人当年销售研发活动直接形成产品（包括组成部分）对应的材料部分金额。</t>
        </r>
      </text>
    </comment>
    <comment ref="B51" authorId="0" shapeId="0" xr:uid="{00000000-0006-0000-2300-00002A000000}">
      <text>
        <r>
          <rPr>
            <sz val="9"/>
            <rFont val="宋体"/>
            <family val="3"/>
            <charset val="134"/>
          </rPr>
          <t>填报纳税人以前年度销售研发活动直接形成产品（包括组成部分）对应材料部分结转金额。</t>
        </r>
      </text>
    </comment>
    <comment ref="B53" authorId="0" shapeId="0" xr:uid="{00000000-0006-0000-2300-00002B000000}">
      <text>
        <r>
          <rPr>
            <sz val="9"/>
            <rFont val="宋体"/>
            <family val="3"/>
            <charset val="134"/>
          </rPr>
          <t>填报第（47-48-49）行×第50行的金额，当第47-48-49行＜0时，本行填报0。</t>
        </r>
      </text>
    </comment>
    <comment ref="B54" authorId="0" shapeId="0" xr:uid="{00000000-0006-0000-2300-00002C000000}">
      <text>
        <r>
          <rPr>
            <sz val="9"/>
            <rFont val="宋体"/>
            <family val="3"/>
            <charset val="134"/>
          </rPr>
          <t>当第47-48-49行≥0时，填报0；当第47-48-49行＜0时，填报第47-48-49行金额的绝对值。</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pc</author>
    <author>MZH</author>
  </authors>
  <commentList>
    <comment ref="C2" authorId="0" shapeId="0" xr:uid="{00000000-0006-0000-2400-000001000000}">
      <text>
        <r>
          <rPr>
            <sz val="9"/>
            <rFont val="宋体"/>
            <family val="3"/>
            <charset val="134"/>
          </rPr>
          <t>填报纳税人享受减免所得优惠的项目在会计核算上的名称。项目名称以纳税人内部规范称谓为准。</t>
        </r>
      </text>
    </comment>
    <comment ref="D2" authorId="0" shapeId="0" xr:uid="{00000000-0006-0000-2400-000002000000}">
      <text>
        <r>
          <rPr>
            <sz val="9"/>
            <rFont val="宋体"/>
            <family val="3"/>
            <charset val="134"/>
          </rPr>
          <t>按照该项目享受所得减免企业所得税优惠事项的具体政策内容选择填报。</t>
        </r>
      </text>
    </comment>
    <comment ref="E2" authorId="1" shapeId="0" xr:uid="{5DF25FE5-4D08-4960-8B47-FBF33250EF91}">
      <text>
        <r>
          <rPr>
            <sz val="9"/>
            <color indexed="81"/>
            <rFont val="宋体"/>
            <family val="3"/>
            <charset val="134"/>
          </rPr>
          <t>填报该项目享受所得减免企业所得税优惠的具体方式。该项目享受免征企业所得税优惠的，填报“免税”；项目享受减半征税企业所得税优惠的，填报“减半征收”。</t>
        </r>
      </text>
    </comment>
    <comment ref="F2" authorId="0" shapeId="0" xr:uid="{00000000-0006-0000-2400-000003000000}">
      <text>
        <r>
          <rPr>
            <sz val="9"/>
            <rFont val="宋体"/>
            <family val="3"/>
            <charset val="134"/>
          </rPr>
          <t>填报享受所得减免企业所得税优惠项目取得的收入总额。</t>
        </r>
      </text>
    </comment>
    <comment ref="G2" authorId="0" shapeId="0" xr:uid="{00000000-0006-0000-2400-000004000000}">
      <text>
        <r>
          <rPr>
            <sz val="9"/>
            <rFont val="宋体"/>
            <family val="3"/>
            <charset val="134"/>
          </rPr>
          <t>填报享受所得减免企业所得税优惠项目发生的成本总额。</t>
        </r>
      </text>
    </comment>
    <comment ref="H2" authorId="0" shapeId="0" xr:uid="{00000000-0006-0000-2400-000005000000}">
      <text>
        <r>
          <rPr>
            <sz val="9"/>
            <rFont val="宋体"/>
            <family val="3"/>
            <charset val="134"/>
          </rPr>
          <t>填报享受所得减免企业所得税优惠项目实际发生的有关税费总额，包括除企业所得税和允许抵扣的增值税以外的各项税金及其附加、合同签订费用、律师费等相关费用及其他支出。</t>
        </r>
      </text>
    </comment>
    <comment ref="I2" authorId="0" shapeId="0" xr:uid="{00000000-0006-0000-2400-000006000000}">
      <text>
        <r>
          <rPr>
            <sz val="9"/>
            <rFont val="宋体"/>
            <family val="3"/>
            <charset val="134"/>
          </rPr>
          <t>填报享受所得减免企业所得税优惠项目合理分摊的期间费用总额。合理分摊比例可以按照投资额、销售收入、资产额、人员工资等参数确定，一经确定，不得随意变更。</t>
        </r>
      </text>
    </comment>
    <comment ref="J2" authorId="0" shapeId="0" xr:uid="{00000000-0006-0000-2400-000007000000}">
      <text>
        <r>
          <rPr>
            <sz val="9"/>
            <rFont val="宋体"/>
            <family val="3"/>
            <charset val="134"/>
          </rPr>
          <t>填报纳税人按照税收规定需要调整减免税项目收入、成本、费用的金额，纳税调减以“-”号填列。</t>
        </r>
      </text>
    </comment>
    <comment ref="M2" authorId="0" shapeId="0" xr:uid="{00000000-0006-0000-2400-000008000000}">
      <text>
        <r>
          <rPr>
            <sz val="9"/>
            <rFont val="宋体"/>
            <family val="3"/>
            <charset val="134"/>
          </rPr>
          <t>填报享受所得减免企业所得税优惠的企业，该项目按照税收规定实际可以享受免征、减征的所得额，按第9列+第10列×50%金额填报。</t>
        </r>
      </text>
    </comment>
    <comment ref="K3" authorId="0" shapeId="0" xr:uid="{00000000-0006-0000-2400-000009000000}">
      <text>
        <r>
          <rPr>
            <sz val="9"/>
            <rFont val="宋体"/>
            <family val="3"/>
            <charset val="134"/>
          </rPr>
          <t>填报享受所得减免企业所得税优惠的纳税人计算确认的本期免税项目所得额。本列根据第3列分析填报，第3列填报“免税”的，填报第4-5-6-7+8列金额，当第4-5-6-7+8列＜0时，填报0。</t>
        </r>
      </text>
    </comment>
    <comment ref="L3" authorId="0" shapeId="0" xr:uid="{00000000-0006-0000-2400-00000A000000}">
      <text>
        <r>
          <rPr>
            <sz val="9"/>
            <rFont val="宋体"/>
            <family val="3"/>
            <charset val="134"/>
          </rPr>
          <t>填报享受所得减免企业所得税优惠的纳税人本期经计算确认的减半征收项目所得额。本列根据第3列分析填报，第3列填报“减半征税”的，填报第4-5-6-7+8列金额，当第4-5-6-7+8列＜0时，填报0。</t>
        </r>
      </text>
    </comment>
    <comment ref="B5" authorId="0" shapeId="0" xr:uid="{00000000-0006-0000-2400-00000B000000}">
      <text>
        <r>
          <rPr>
            <sz val="9"/>
            <rFont val="宋体"/>
            <family val="3"/>
            <charset val="134"/>
          </rPr>
          <t>按农、林、牧、渔业项目的优惠政策具体内容分别填报，一个项目填报一行，纳税人有多个项目的，可自行增加行次填报。各行相应列次填报金额的合计金额填入“小计”行。</t>
        </r>
      </text>
    </comment>
    <comment ref="B8" authorId="0" shapeId="0" xr:uid="{00000000-0006-0000-2400-00000C000000}">
      <text>
        <r>
          <rPr>
            <sz val="9"/>
            <rFont val="宋体"/>
            <family val="3"/>
            <charset val="134"/>
          </rPr>
          <t>按国家重点扶持的公共基础设施项目具体内容分别填报，一个项目填报一行，纳税人有多个项目的，可自行增加行次填报。各行相应列次填报金额的合计金额填入“小计”行。</t>
        </r>
      </text>
    </comment>
    <comment ref="B11" authorId="0" shapeId="0" xr:uid="{00000000-0006-0000-2400-00000D000000}">
      <text>
        <r>
          <rPr>
            <sz val="9"/>
            <rFont val="宋体"/>
            <family val="3"/>
            <charset val="134"/>
          </rPr>
          <t>按符合条件的环境保护、节能节水项目的具体内容分别填报，一个项目填报一行。纳税人有多个项目的，可自行增加行次填报。各行相应列次填报金额的合计金额填入“小计”行。</t>
        </r>
      </text>
    </comment>
    <comment ref="B14" authorId="0" shapeId="0" xr:uid="{00000000-0006-0000-2400-00000E000000}">
      <text>
        <r>
          <rPr>
            <sz val="9"/>
            <rFont val="宋体"/>
            <family val="3"/>
            <charset val="134"/>
          </rPr>
          <t>按照不同技术转让项目分别填报，一个项目填报一行，纳税人有多个项目的，可自行增加行次填报。各行相应列次填报金额的合计金额填入“小计”行。</t>
        </r>
      </text>
    </comment>
    <comment ref="K16" authorId="0" shapeId="0" xr:uid="{00000000-0006-0000-2400-00000F000000}">
      <text>
        <r>
          <rPr>
            <sz val="9"/>
            <rFont val="宋体"/>
            <family val="3"/>
            <charset val="134"/>
          </rPr>
          <t>当第4-5-6-7+8列≤500万元时，填报第4-5-6-7+8列金额（超过500万元部分的金额填入第10列）；当第4-5-6-7+8列＜0时，填报0。</t>
        </r>
      </text>
    </comment>
    <comment ref="L16" authorId="0" shapeId="0" xr:uid="{00000000-0006-0000-2400-000010000000}">
      <text>
        <r>
          <rPr>
            <sz val="9"/>
            <rFont val="宋体"/>
            <family val="3"/>
            <charset val="134"/>
          </rPr>
          <t>填报第4-5-6-7+8列金额超过500万元的部分。</t>
        </r>
      </text>
    </comment>
    <comment ref="B17" authorId="0" shapeId="0" xr:uid="{00000000-0006-0000-2400-000011000000}">
      <text>
        <r>
          <rPr>
            <sz val="9"/>
            <rFont val="宋体"/>
            <family val="3"/>
            <charset val="134"/>
          </rPr>
          <t>按照实施的清洁发展机制的不同项目分别填报，一个项目填报一行，纳税人有多个项目的，可自行增加行次填报。各行相应列次填报金额的合计金额填入“小计”行。</t>
        </r>
      </text>
    </comment>
    <comment ref="B20" authorId="0" shapeId="0" xr:uid="{00000000-0006-0000-2400-000012000000}">
      <text>
        <r>
          <rPr>
            <sz val="9"/>
            <rFont val="宋体"/>
            <family val="3"/>
            <charset val="134"/>
          </rPr>
          <t>按照节能服务公司实施合同能源管理的不同项目分别填报，一个项目填报一行，纳税人有多个项目的，可自行增加行次填报。各行相应列次填报金额的合计金额填入“小计”行。</t>
        </r>
      </text>
    </comment>
    <comment ref="B23" authorId="0" shapeId="0" xr:uid="{00000000-0006-0000-2400-000013000000}">
      <text>
        <r>
          <rPr>
            <sz val="9"/>
            <rFont val="宋体"/>
            <family val="3"/>
            <charset val="134"/>
          </rPr>
          <t>按照投资的线宽小于130纳米的集成电路生产项目的不同项目分别填报，一个项目填报一行，纳税人有多个项目的，可自行增加行次填报。各行相应列次填报金额的合计金额填入“小计”行。</t>
        </r>
      </text>
    </comment>
    <comment ref="B26" authorId="0" shapeId="0" xr:uid="{00000000-0006-0000-2400-000014000000}">
      <text>
        <r>
          <rPr>
            <sz val="9"/>
            <rFont val="宋体"/>
            <family val="3"/>
            <charset val="134"/>
          </rPr>
          <t>按照投资的线宽小于65纳米或投资额超过150亿元的集成电路生产项目的不同项目分别填报，一个项目填报一行，纳税人有多个项目的，可自行增加行次填报。各行相应列次填报金额的合计金额填入“小计”行。
填报该项目的纳税人还应填报《软件、集成电路企业优惠情况及明细表》（A107042），若纳税人不享受集成电路生产企业减免所得税优惠事项，只需填报表A107042“基本信息”和“关键指标情况”，无需填报“减免税额”。</t>
        </r>
      </text>
    </comment>
    <comment ref="B29" authorId="0" shapeId="0" xr:uid="{00000000-0006-0000-2400-000015000000}">
      <text>
        <r>
          <rPr>
            <sz val="9"/>
            <rFont val="宋体"/>
            <family val="3"/>
            <charset val="134"/>
          </rPr>
          <t>填报上述所得减免优惠项目以外的其他所得减免优惠政策具体名称。</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1" authorId="0" shapeId="0" xr:uid="{00000000-0006-0000-2600-000001000000}">
      <text>
        <r>
          <rPr>
            <sz val="9"/>
            <rFont val="宋体"/>
            <family val="3"/>
            <charset val="134"/>
          </rPr>
          <t>本表适用于享受减免所得税优惠政策的纳税人填报。纳税人根据税法和相关税收政策规定，填报本年享受减免所得税优惠情况。</t>
        </r>
      </text>
    </comment>
    <comment ref="B3" authorId="0" shapeId="0" xr:uid="{00000000-0006-0000-2600-000002000000}">
      <text>
        <r>
          <rPr>
            <sz val="9"/>
            <rFont val="宋体"/>
            <family val="3"/>
            <charset val="134"/>
          </rPr>
          <t>本行填报《中华人民共和国企业所得税年度纳税申报表（</t>
        </r>
        <r>
          <rPr>
            <sz val="9"/>
            <rFont val="Tahoma"/>
            <family val="2"/>
          </rPr>
          <t>A</t>
        </r>
        <r>
          <rPr>
            <sz val="9"/>
            <rFont val="宋体"/>
            <family val="3"/>
            <charset val="134"/>
          </rPr>
          <t>类）》（</t>
        </r>
        <r>
          <rPr>
            <sz val="9"/>
            <rFont val="Tahoma"/>
            <family val="2"/>
          </rPr>
          <t>A100000</t>
        </r>
        <r>
          <rPr>
            <sz val="9"/>
            <rFont val="宋体"/>
            <family val="3"/>
            <charset val="134"/>
          </rPr>
          <t>）第</t>
        </r>
        <r>
          <rPr>
            <sz val="9"/>
            <rFont val="Tahoma"/>
            <family val="2"/>
          </rPr>
          <t>23</t>
        </r>
        <r>
          <rPr>
            <sz val="9"/>
            <rFont val="宋体"/>
            <family val="3"/>
            <charset val="134"/>
          </rPr>
          <t>行应纳税所得额</t>
        </r>
        <r>
          <rPr>
            <sz val="9"/>
            <rFont val="Tahoma"/>
            <family val="2"/>
          </rPr>
          <t>×15%</t>
        </r>
        <r>
          <rPr>
            <sz val="9"/>
            <rFont val="宋体"/>
            <family val="3"/>
            <charset val="134"/>
          </rPr>
          <t>的金额。</t>
        </r>
      </text>
    </comment>
    <comment ref="B34" authorId="0" shapeId="0" xr:uid="{00000000-0006-0000-2600-000003000000}">
      <text>
        <r>
          <rPr>
            <sz val="9"/>
            <rFont val="宋体"/>
            <family val="3"/>
            <charset val="134"/>
          </rPr>
          <t>纳税人同时享受优惠税率和所得项目减半情形下，在填报本表低税率优惠时，所得项目按照优惠税率减半计算多享受优惠的部分。
企业从事农林牧渔业项目、国家重点扶持的公共基础设施项目、符合条件的环境保护、节能节水项目、符合条件的技术转让、集成电路生产项目、其他专项优惠等所得额应按法定税率25%减半征收，同时享受小型微利企业、高新技术企业、技术先进型服务企业、集成电路线生产企业、国家规划布局内重点软件企业和集成电路设计企业等优惠税率政策，由于申报表填报顺序，按优惠税率减半叠加享受减免税优惠部分，应在本行对该部分金额进行调整。本行应大于等于0且小于等于第1+2+…+20+22+…+28行的值。
计算公式：本行＝减半项目所得额×50%×（25%-优惠税率）。</t>
        </r>
        <r>
          <rPr>
            <b/>
            <sz val="9"/>
            <rFont val="宋体"/>
            <family val="3"/>
            <charset val="134"/>
          </rPr>
          <t xml:space="preserve">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1" authorId="0" shapeId="0" xr:uid="{00000000-0006-0000-2700-000001000000}">
      <text>
        <r>
          <rPr>
            <sz val="9"/>
            <rFont val="宋体"/>
            <family val="3"/>
            <charset val="134"/>
          </rPr>
          <t>本表适用于具备高新技术企业资格的纳税人填报。
不论是否享受优惠政策，高新技术企业资格在有效期内的纳税人均需填报本表。</t>
        </r>
      </text>
    </comment>
    <comment ref="A2" authorId="0" shapeId="0" xr:uid="{00000000-0006-0000-2700-000002000000}">
      <text>
        <r>
          <rPr>
            <sz val="9"/>
            <rFont val="宋体"/>
            <family val="3"/>
            <charset val="134"/>
          </rPr>
          <t>填报对企业主要产品（服务）发挥核心支持作用的技术属于《国家重点支持的高新技术领域》规定的具体范围，填报至三级明细领域，如“一、电子信息技术（一）软件1.系统软件”。</t>
        </r>
      </text>
    </comment>
    <comment ref="C8" authorId="0" shapeId="0" xr:uid="{00000000-0006-0000-2700-000003000000}">
      <text>
        <r>
          <rPr>
            <sz val="9"/>
            <rFont val="宋体"/>
            <family val="3"/>
            <charset val="134"/>
          </rPr>
          <t>填报纳税人本年发挥核心支持作用的技术属于《国家重点支持的高新技术领域》规定范围的产品（服务）收入。</t>
        </r>
      </text>
    </comment>
    <comment ref="C9" authorId="0" shapeId="0" xr:uid="{00000000-0006-0000-2700-000004000000}">
      <text>
        <r>
          <rPr>
            <sz val="9"/>
            <rFont val="宋体"/>
            <family val="3"/>
            <charset val="134"/>
          </rPr>
          <t>包括技术转让收入、技术服务收入和接受委托研究开发收入。</t>
        </r>
      </text>
    </comment>
    <comment ref="C11" authorId="0" shapeId="0" xr:uid="{00000000-0006-0000-2700-000005000000}">
      <text>
        <r>
          <rPr>
            <sz val="9"/>
            <rFont val="宋体"/>
            <family val="3"/>
            <charset val="134"/>
          </rPr>
          <t>填报纳税人本年以货币形式和非货币形式从各种来源取得的收入总额。包括：销售货物收入，提供劳务收入，转让财产收入，股息、红利等权益性投资收益，利息收入，租金收入，特许权使用费收入，接受捐赠收入，其他收入。</t>
        </r>
      </text>
    </comment>
    <comment ref="C12" authorId="0" shapeId="0" xr:uid="{00000000-0006-0000-2700-000006000000}">
      <text>
        <r>
          <rPr>
            <sz val="9"/>
            <rFont val="宋体"/>
            <family val="3"/>
            <charset val="134"/>
          </rPr>
          <t>填报纳税人本年符合相关政策规定的不征税收入。</t>
        </r>
      </text>
    </comment>
    <comment ref="C14" authorId="0" shapeId="0" xr:uid="{00000000-0006-0000-2700-000007000000}">
      <text>
        <r>
          <rPr>
            <sz val="9"/>
            <rFont val="宋体"/>
            <family val="3"/>
            <charset val="134"/>
          </rPr>
          <t>填报纳税人直接从事研发和相关技术创新活动，以及专门从事上述活动的管理和提供直接技术服务的，累计实际工作时间在183天以上的人员，包括在职、兼职和临时聘用人员。</t>
        </r>
      </text>
    </comment>
    <comment ref="C15" authorId="0" shapeId="0" xr:uid="{00000000-0006-0000-2700-000008000000}">
      <text>
        <r>
          <rPr>
            <sz val="9"/>
            <rFont val="宋体"/>
            <family val="3"/>
            <charset val="134"/>
          </rPr>
          <t>填报纳税人本年在职、兼职和临时聘用人员。在职人员可以通过企业是否签订劳动合同或缴纳社会保险费来判断。兼职、临时聘用人员全年须在企业累计工作183天以上。</t>
        </r>
      </text>
    </comment>
    <comment ref="C17" authorId="0" shapeId="0" xr:uid="{00000000-0006-0000-2700-000009000000}">
      <text>
        <r>
          <rPr>
            <sz val="9"/>
            <rFont val="宋体"/>
            <family val="3"/>
            <charset val="134"/>
          </rPr>
          <t>与计算研发费比例相关的第15行至第29行需填报三年数据，实际经营不满三年的按实际经营时间填报。</t>
        </r>
      </text>
    </comment>
    <comment ref="C21" authorId="0" shapeId="0" xr:uid="{00000000-0006-0000-2700-00000A000000}">
      <text>
        <r>
          <rPr>
            <sz val="9"/>
            <rFont val="宋体"/>
            <family val="3"/>
            <charset val="134"/>
          </rPr>
          <t>填报纳税人科技人员的工资薪金、基本养老保险费、基本医疗保险费、失业保险费、工伤保险费、生育保险费和住房公积金，以及外聘科技人员的劳务费用。</t>
        </r>
      </text>
    </comment>
    <comment ref="C22" authorId="0" shapeId="0" xr:uid="{00000000-0006-0000-2700-00000B000000}">
      <text>
        <r>
          <rPr>
            <sz val="9"/>
            <rFont val="宋体"/>
            <family val="3"/>
            <charset val="134"/>
          </rPr>
          <t>填报纳税人为实施研究开发活动而实际发生的相关支出。包括：直接消耗的材料、燃料和动力费用；用于中间试验和产品试制的模具、工艺装备开发及制造费，不构成固定资产的样品、样机及一般测试手段购置费，试制产品的检验费；用于研究开发活动的仪器、设备的运行维护、调整、检验、检测、维修等费用，以及通过经营租赁方式租入的用于研发活动的固定资产租赁费。</t>
        </r>
      </text>
    </comment>
    <comment ref="C23" authorId="0" shapeId="0" xr:uid="{00000000-0006-0000-2700-00000C000000}">
      <text>
        <r>
          <rPr>
            <sz val="9"/>
            <rFont val="宋体"/>
            <family val="3"/>
            <charset val="134"/>
          </rPr>
          <t>填报纳税人用于研究开发活动的仪器、设备和在用建筑物的折旧费；研发设施的改建、改装、装修和修理过程中发生的长期待摊费用。</t>
        </r>
      </text>
    </comment>
    <comment ref="C24" authorId="0" shapeId="0" xr:uid="{00000000-0006-0000-2700-00000D000000}">
      <text>
        <r>
          <rPr>
            <sz val="9"/>
            <rFont val="宋体"/>
            <family val="3"/>
            <charset val="134"/>
          </rPr>
          <t>填报纳税人用于研究开发活动的软件、知识产权、非专利技术（专有技术、许可证、设计和计算方法等）的摊销费用。</t>
        </r>
      </text>
    </comment>
    <comment ref="C25" authorId="0" shapeId="0" xr:uid="{00000000-0006-0000-2700-00000E000000}">
      <text>
        <r>
          <rPr>
            <sz val="9"/>
            <rFont val="宋体"/>
            <family val="3"/>
            <charset val="134"/>
          </rPr>
          <t>填报纳税人为新产品和新工艺进行构思、开发和制造，进行工序、技术规范、规程制定、操作特性方面的设计等发生的费用，包括为获得创新性、创意性、突破性产品进行的创意设计活动发生的相关费用。</t>
        </r>
      </text>
    </comment>
    <comment ref="C26" authorId="0" shapeId="0" xr:uid="{00000000-0006-0000-2700-00000F000000}">
      <text>
        <r>
          <rPr>
            <sz val="9"/>
            <rFont val="宋体"/>
            <family val="3"/>
            <charset val="134"/>
          </rPr>
          <t>填报纳税人工装准备过程中研究开发活动所发生的费用，包括研制特殊、专用的生产机器，改变生产和质量控制程序，或制定新方法及标准等活动所发生的费用。</t>
        </r>
      </text>
    </comment>
    <comment ref="C27" authorId="0" shapeId="0" xr:uid="{00000000-0006-0000-2700-000010000000}">
      <text>
        <r>
          <rPr>
            <sz val="9"/>
            <rFont val="宋体"/>
            <family val="3"/>
            <charset val="134"/>
          </rPr>
          <t xml:space="preserve">填报纳税人与研究开发活动直接相关的其他费用，包括技术图书资料费、资料翻译费、专家咨询费、高新科技研发保险费，研发成果的检索、论证、评审、鉴定、验收费用，知识产权的申请费、注册费、代理费，会议费、差旅费、通讯费等。
</t>
        </r>
      </text>
    </comment>
    <comment ref="C28" authorId="0" shapeId="0" xr:uid="{00000000-0006-0000-2700-000011000000}">
      <text>
        <r>
          <rPr>
            <sz val="9"/>
            <rFont val="宋体"/>
            <family val="3"/>
            <charset val="134"/>
          </rPr>
          <t>填报纳税人为研究开发活动所发生的其他费用中不超过研究开发总费用的20%的金额，按第17行至第22行之和×20%÷(1-20%)与第23行的孰小值填报。</t>
        </r>
      </text>
    </comment>
    <comment ref="C29" authorId="0" shapeId="0" xr:uid="{00000000-0006-0000-2700-000012000000}">
      <text>
        <r>
          <rPr>
            <sz val="9"/>
            <rFont val="宋体"/>
            <family val="3"/>
            <charset val="134"/>
          </rPr>
          <t xml:space="preserve">填报纳税人委托境内外其他机构或个人进行研究开发活动所发生的费用（研究开发活动成果为委托方企业拥有，且与该企业的主要经营业务紧密相关）。委托外部研发费用的实际发生额应按照独立交易原则确定，实际发生额的80%可计入委托方研发费用总额。本行填报（第26+28行）×80%的金额。
</t>
        </r>
      </text>
    </comment>
    <comment ref="C30" authorId="0" shapeId="0" xr:uid="{00000000-0006-0000-2700-000013000000}">
      <text>
        <r>
          <rPr>
            <sz val="9"/>
            <rFont val="宋体"/>
            <family val="3"/>
            <charset val="134"/>
          </rPr>
          <t xml:space="preserve">填报纳税人委托境内其他机构或个人进行的研究开发活动所支出的费用。本行填报实际发生境内的外部研发费用。
</t>
        </r>
      </text>
    </comment>
    <comment ref="C31" authorId="0" shapeId="0" xr:uid="{00000000-0006-0000-2700-000014000000}">
      <text>
        <r>
          <rPr>
            <sz val="9"/>
            <rFont val="宋体"/>
            <family val="3"/>
            <charset val="134"/>
          </rPr>
          <t xml:space="preserve">填报纳税人委托境外机构或个人完成的研究开发活动所发生的费用。受托研发的境外机构是指依照外国(地区)及港澳台法律成立的企业和其他取得收入的组织；受托研发的境外个人是指外籍及港澳台个人。本行填报实际发生境外的外部研发费用。
</t>
        </r>
      </text>
    </comment>
    <comment ref="C32" authorId="0" shapeId="0" xr:uid="{00000000-0006-0000-2700-000015000000}">
      <text>
        <r>
          <rPr>
            <sz val="9"/>
            <rFont val="宋体"/>
            <family val="3"/>
            <charset val="134"/>
          </rPr>
          <t>根据《高新技术企业认定管理办法》等规定，纳税人在中国境内发生的研发费用总额占全部研发费用总额的比例不低于60%，即境外发生的研发费用总额占全部研发费用总额的比例不超过40%。本行填报（第17+18+…+22+23+26行）×40%÷(1-40%)与第27行的孰小值。</t>
        </r>
      </text>
    </comment>
    <comment ref="C33" authorId="0" shapeId="0" xr:uid="{00000000-0006-0000-2700-000016000000}">
      <text>
        <r>
          <rPr>
            <sz val="9"/>
            <rFont val="宋体"/>
            <family val="3"/>
            <charset val="134"/>
          </rPr>
          <t xml:space="preserve">填报纳税人主营业务收入与其他业务收入之和。
</t>
        </r>
      </text>
    </comment>
    <comment ref="C35" authorId="0" shapeId="0" xr:uid="{00000000-0006-0000-2700-000017000000}">
      <text>
        <r>
          <rPr>
            <sz val="9"/>
            <rFont val="宋体"/>
            <family val="3"/>
            <charset val="134"/>
          </rPr>
          <t>本行填报经济特区和上海浦东新区外的高新技术企业或虽是经济特区和上海浦东新区新设的高新技术企业但取得区外所得的减免税金额。经济特区和上海浦东新区新设的高新技术企业定期减免政策期满后，只享受15%税率优惠政策的，减免税金额也在本行填报。</t>
        </r>
      </text>
    </comment>
    <comment ref="C36" authorId="0" shapeId="0" xr:uid="{00000000-0006-0000-2700-000018000000}">
      <text>
        <r>
          <rPr>
            <sz val="9"/>
            <rFont val="宋体"/>
            <family val="3"/>
            <charset val="134"/>
          </rPr>
          <t>本行填报在经济特区和上海浦东新区新设的高新技术企业区内所得的减免税金额。</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F3" authorId="0" shapeId="0" xr:uid="{00000000-0006-0000-0B00-000001000000}">
      <text>
        <r>
          <rPr>
            <sz val="9"/>
            <color indexed="10"/>
            <rFont val="宋体"/>
            <family val="3"/>
            <charset val="134"/>
          </rPr>
          <t>100.</t>
        </r>
        <r>
          <rPr>
            <sz val="9"/>
            <rFont val="宋体"/>
            <family val="3"/>
            <charset val="134"/>
          </rPr>
          <t xml:space="preserve">“非跨地区经营企业”：纳税人未跨地区设立不具有法人资格分支机构的，为非跨地区经营企业。
</t>
        </r>
        <r>
          <rPr>
            <sz val="9"/>
            <color indexed="10"/>
            <rFont val="宋体"/>
            <family val="3"/>
            <charset val="134"/>
          </rPr>
          <t>210.</t>
        </r>
        <r>
          <rPr>
            <sz val="9"/>
            <rFont val="宋体"/>
            <family val="3"/>
            <charset val="134"/>
          </rPr>
          <t xml:space="preserve">“总机构（跨省）——适用《跨地区经营汇总纳税企业所得税征收管理办法》”：纳税人为《国家税务总局关于印发〈跨地区经营汇总纳税企业所得税征收管理办法〉的公告》（国家税务总局公告2012年第57号发布、国家税务总局公告2018年第31号修改）规定的跨省、自治区、直辖市和计划单列市设立不具有法人资格分支机构的跨地区经营汇总纳税企业的总机构。
</t>
        </r>
        <r>
          <rPr>
            <sz val="9"/>
            <color indexed="10"/>
            <rFont val="宋体"/>
            <family val="3"/>
            <charset val="134"/>
          </rPr>
          <t>220.</t>
        </r>
        <r>
          <rPr>
            <sz val="9"/>
            <rFont val="宋体"/>
            <family val="3"/>
            <charset val="134"/>
          </rPr>
          <t xml:space="preserve">“总机构（跨省）——不适用《跨地区经营汇总纳税企业所得税征收管理办法》”：纳税人为《国家税务总局关于印发〈跨地区经营汇总纳税企业所得税征收管理办法〉的公告》（国家税务总局公告2012年第57号发布、国家税务总局公告2018年第31号修改）第二条规定的不适用该公告的跨地区经营汇总纳税企业的总机构。
</t>
        </r>
        <r>
          <rPr>
            <sz val="9"/>
            <color indexed="10"/>
            <rFont val="宋体"/>
            <family val="3"/>
            <charset val="134"/>
          </rPr>
          <t>230.</t>
        </r>
        <r>
          <rPr>
            <sz val="9"/>
            <rFont val="宋体"/>
            <family val="3"/>
            <charset val="134"/>
          </rPr>
          <t xml:space="preserve">“总机构（省内）”：纳税人为仅在同一省、自治区、直辖市和计划单列市内设立不具有法人资格分支机构的跨地区经营汇总纳税企业的总机构。
</t>
        </r>
        <r>
          <rPr>
            <sz val="9"/>
            <color indexed="10"/>
            <rFont val="宋体"/>
            <family val="3"/>
            <charset val="134"/>
          </rPr>
          <t>311</t>
        </r>
        <r>
          <rPr>
            <sz val="9"/>
            <rFont val="宋体"/>
            <family val="3"/>
            <charset val="134"/>
          </rPr>
          <t xml:space="preserve">.“分支机构（须进行完整年度申报并按比例纳税）”：纳税人为根据相关政策规定须进行完整年度申报并按比例就地缴纳企业所得税的跨地区经营企业的分支机构。
</t>
        </r>
        <r>
          <rPr>
            <sz val="9"/>
            <color indexed="10"/>
            <rFont val="宋体"/>
            <family val="3"/>
            <charset val="134"/>
          </rPr>
          <t>312.</t>
        </r>
        <r>
          <rPr>
            <sz val="9"/>
            <rFont val="宋体"/>
            <family val="3"/>
            <charset val="134"/>
          </rPr>
          <t>“分支机构（须进行完整年度申报但不就地缴纳）”：纳税人为根据相关政策规定须进行完整年度申报但不就地缴纳所得税的跨地区经营企业的分支机构。</t>
        </r>
        <r>
          <rPr>
            <b/>
            <sz val="9"/>
            <rFont val="宋体"/>
            <family val="3"/>
            <charset val="134"/>
          </rPr>
          <t xml:space="preserve">
</t>
        </r>
      </text>
    </comment>
    <comment ref="L3" authorId="0" shapeId="0" xr:uid="{00000000-0006-0000-0B00-000002000000}">
      <text>
        <r>
          <rPr>
            <sz val="9"/>
            <rFont val="宋体"/>
            <family val="3"/>
            <charset val="134"/>
          </rPr>
          <t>“101纳税申报企业类型”为“分支机构（须进行完整年度申报并按比例纳税）”需要同时填报本项。分支机构填报年度纳税申报时应当就地缴纳企业所得税的比例。</t>
        </r>
      </text>
    </comment>
    <comment ref="F4" authorId="0" shapeId="0" xr:uid="{00000000-0006-0000-0B00-000003000000}">
      <text>
        <r>
          <rPr>
            <sz val="9"/>
            <rFont val="宋体"/>
            <family val="3"/>
            <charset val="134"/>
          </rPr>
          <t>纳税人填报资产总额的全年季度平均值，单位为万元，保留小数点后2位。具体计算公式如下：
季度平均值＝（季初值＋季末值）÷2
全年季度平均值＝全年各季度平均值之和÷4
年度中间开业或者终止经营活动的，以其实际经营期作为一个纳税年度确定上述相关指标。</t>
        </r>
        <r>
          <rPr>
            <b/>
            <sz val="9"/>
            <rFont val="宋体"/>
            <family val="3"/>
            <charset val="134"/>
          </rPr>
          <t xml:space="preserve">
</t>
        </r>
      </text>
    </comment>
    <comment ref="L4" authorId="0" shapeId="0" xr:uid="{00000000-0006-0000-0B00-000004000000}">
      <text>
        <r>
          <rPr>
            <sz val="9"/>
            <rFont val="宋体"/>
            <family val="3"/>
            <charset val="134"/>
          </rPr>
          <t>纳税人填报从业人数的全年季度平均值，单位为人。从业人数是指与企业建立劳动关系的职工人数和企业接受的劳务派遣用工人数之和，依据和计算方法同“103资产总额”。</t>
        </r>
      </text>
    </comment>
    <comment ref="A5" authorId="0" shapeId="0" xr:uid="{00000000-0006-0000-0B00-000005000000}">
      <text>
        <r>
          <rPr>
            <b/>
            <sz val="9"/>
            <color indexed="10"/>
            <rFont val="宋体"/>
            <family val="3"/>
            <charset val="134"/>
          </rPr>
          <t>点击</t>
        </r>
        <r>
          <rPr>
            <b/>
            <sz val="9"/>
            <color indexed="81"/>
            <rFont val="宋体"/>
            <family val="3"/>
            <charset val="134"/>
          </rPr>
          <t>查看国民经济行业分类代码</t>
        </r>
      </text>
    </comment>
    <comment ref="F6" authorId="0" shapeId="0" xr:uid="{00000000-0006-0000-0B00-000006000000}">
      <text>
        <r>
          <rPr>
            <sz val="9"/>
            <rFont val="宋体"/>
            <family val="3"/>
            <charset val="134"/>
          </rPr>
          <t>110:企业会计准则-一般企业
120:企业会计准则-银行
130:企业会计准则-证券
140:企业会计准则-保险
150:企业会计准则-担保
200:小企业会计准则
300:企业会计制度
410:事业单位会计准则-事业单位会计制度
420:事业单位会计准则-科学事业单位会计制度
430:事业单位会计准则-医院会计制度
440:事业单位会计准则-高等学校会计制度
450:事业单位会计准则-中小学校会计制度
460:事业单位会计准则-彩票机构会计制度
500:民间非营利组织会计制度
600:村集体经济组织会计制度
700:农民专业合作社财务会计制度（试行）
999:其他</t>
        </r>
      </text>
    </comment>
    <comment ref="L6" authorId="0" shapeId="0" xr:uid="{00000000-0006-0000-0B00-000007000000}">
      <text>
        <r>
          <rPr>
            <sz val="9"/>
            <rFont val="宋体"/>
            <family val="3"/>
            <charset val="134"/>
          </rPr>
          <t>纳税人根据《财政部关于修订印发2018年度一般企业财务报表格式的通知》（财会〔2018〕15号）规定的格式编制财务报表的，选择“是”，其他选择“否”。</t>
        </r>
      </text>
    </comment>
    <comment ref="A7" authorId="0" shapeId="0" xr:uid="{00000000-0006-0000-0B00-000008000000}">
      <text>
        <r>
          <rPr>
            <sz val="9"/>
            <rFont val="宋体"/>
            <family val="3"/>
            <charset val="134"/>
          </rPr>
          <t>纳税人符合《中华人民共和国企业所得税法》及其实施条例、《财政部 税务总局关于进一步扩大小型微利企业所得税优惠政策范围的通知》（财税〔2018〕77号）等文件规定的小型微利企业条件的，选择“是”，其他选择“否”。</t>
        </r>
      </text>
    </comment>
    <comment ref="J7" authorId="0" shapeId="0" xr:uid="{00000000-0006-0000-0B00-000009000000}">
      <text>
        <r>
          <rPr>
            <sz val="9"/>
            <rFont val="宋体"/>
            <family val="3"/>
            <charset val="134"/>
          </rPr>
          <t>纳税人在中国境内上市的选择“境内”；在中国境外上市的选择“境外”；在境内外同时上市的可同时选择；其他选择“否”。纳税人在中国香港上市的，参照境外上市相关规定选择。</t>
        </r>
      </text>
    </comment>
    <comment ref="F9" authorId="0" shapeId="0" xr:uid="{00000000-0006-0000-0B00-00000A000000}">
      <text>
        <r>
          <rPr>
            <sz val="9"/>
            <rFont val="宋体"/>
            <family val="3"/>
            <charset val="134"/>
          </rPr>
          <t>纳税人从事股权投资业务的（包括集团公司总部、创业投资企业等），选择“是”。</t>
        </r>
      </text>
    </comment>
    <comment ref="L9" authorId="0" shapeId="0" xr:uid="{00000000-0006-0000-0B00-00000B000000}">
      <text>
        <r>
          <rPr>
            <sz val="9"/>
            <rFont val="宋体"/>
            <family val="3"/>
            <charset val="134"/>
          </rPr>
          <t>纳税人存在境外关联交易的，选择“是”。</t>
        </r>
      </text>
    </comment>
    <comment ref="A10" authorId="0" shapeId="0" xr:uid="{00000000-0006-0000-0B00-00000C000000}">
      <text>
        <r>
          <rPr>
            <sz val="9"/>
            <rFont val="宋体"/>
            <family val="3"/>
            <charset val="134"/>
          </rPr>
          <t>纳税人适用境外所得税收抵免政策，且根据《财政部 税务总局关于完善企业境外所得税收抵免政策问题的通知》（财税〔2017〕84号）文件规定选择按国（地区）别分别计算其来源于境外的应纳税所得额，即“分国（地区）不分项”的，选择“分国（地区）不分项”；纳税人适用境外所得税收抵免政策，且根据财税〔2017〕84号文件规定选择不按国（地区）别汇总计算其来源于境外的应纳税所得额，即“不分国（地区）不分项”的，选择“不分国（地区）不分项”。</t>
        </r>
        <r>
          <rPr>
            <sz val="9"/>
            <color indexed="10"/>
            <rFont val="宋体"/>
            <family val="3"/>
            <charset val="134"/>
          </rPr>
          <t>境外所得抵免方式一经选择，5年内不得变更。</t>
        </r>
      </text>
    </comment>
    <comment ref="A11" authorId="0" shapeId="0" xr:uid="{00000000-0006-0000-0B00-00000D000000}">
      <text>
        <r>
          <rPr>
            <sz val="9"/>
            <rFont val="宋体"/>
            <family val="3"/>
            <charset val="134"/>
          </rPr>
          <t>纳税人投资于有限合伙制创业投资企业且为其法人合伙人的，选择“是”。本项目中的有限合伙制创业投资企业的法人合伙人是指符合《中华人民共和国合伙企业法》《创业投资企业管理暂行办法》（国家发展和改革委员会令第39号）、《外商投资创业投资企业管理规定》（外经贸部、科技部、工商总局、税务总局、外汇管理局令2003年第2号发布，商务部令2015年第2号修改）、《私募投资基金监督管理暂行办法》(证监会令第105号)关于创业投资基金的特别规定等规定的创业投资企业法人合伙人。</t>
        </r>
        <r>
          <rPr>
            <sz val="9"/>
            <color indexed="10"/>
            <rFont val="宋体"/>
            <family val="3"/>
            <charset val="134"/>
          </rPr>
          <t>有限合伙制创业投资企业的法人合伙人无论是否享受企业所得税优惠政策，均应填报本项。</t>
        </r>
      </text>
    </comment>
    <comment ref="H11" authorId="0" shapeId="0" xr:uid="{00000000-0006-0000-0B00-00000E000000}">
      <text>
        <r>
          <rPr>
            <sz val="9"/>
            <rFont val="宋体"/>
            <family val="3"/>
            <charset val="134"/>
          </rPr>
          <t>纳税人为创业投资企业的，选择“是”。本项目中的创业投资企业是指依照《创业投资企业管理暂行办法》（国家发展和改革委员会令第39号）和《外商投资创业投资企业管理规定》（外经贸部、科技部、工商总局、税务总局、外汇管理局令2003年第2号发布，商务部令2015年第2号修改）、《私募投资基金监督管理暂行办法》(证监会令第105号)关于创业投资基金的特别规定等规定，在中华人民共和国境内设立的专门从事创业投资活动的企业或其他经济组织。创业投资企业无论是否享受企业所得税优惠政策，均应填报本项。</t>
        </r>
      </text>
    </comment>
    <comment ref="A12" authorId="0" shapeId="0" xr:uid="{00000000-0006-0000-0B00-00000F000000}">
      <text>
        <r>
          <rPr>
            <sz val="9"/>
            <rFont val="宋体"/>
            <family val="3"/>
            <charset val="134"/>
          </rPr>
          <t xml:space="preserve">纳税人为经认定的技术先进型服务企业的，从《技术先进型服务企业类型代码表》中选择相应的代码填报本项。本项目中的经认定的技术先进型服务企业是指符合《财政部 税务总局 商务部 科技部 国家发展改革委关于将技术先进型服务企业所得税政策推广至全国实施的通知》（财税〔2017〕79号）、《财政部 税务总局 商务部 科技部 国家发展改革委关于将服务贸易创新发展试点地区技术先进型服务企业所得税政策推广至全国实施的通知》（财税〔2018〕44号）等文件规定的企业。经认定的技术先进型服务企业无论是否享受企业所得税优惠政策，均应填报本项。
</t>
        </r>
      </text>
    </comment>
    <comment ref="F12" authorId="0" shapeId="0" xr:uid="{00000000-0006-0000-0B00-000010000000}">
      <text>
        <r>
          <rPr>
            <sz val="9"/>
            <rFont val="宋体"/>
            <family val="3"/>
            <charset val="134"/>
          </rPr>
          <t>110:服务外包类-信息技术外包服务（ITO）
120:服务外包类-技术性业务流程外包服务（BPO）
130:服务外包类-技术性知识流程外包服务（KPO）
210:服务贸易类-计算机和信息服务
220:服务贸易类-研究开发和技术服务
230:服务贸易类-文化技术服务
240:服务贸易类-中医药医疗服务</t>
        </r>
      </text>
    </comment>
    <comment ref="H12" authorId="0" shapeId="0" xr:uid="{00000000-0006-0000-0B00-000011000000}">
      <text>
        <r>
          <rPr>
            <sz val="9"/>
            <rFont val="宋体"/>
            <family val="3"/>
            <charset val="134"/>
          </rPr>
          <t>纳税人为非营利组织的，选择“是”。</t>
        </r>
      </text>
    </comment>
    <comment ref="A13" authorId="0" shapeId="0" xr:uid="{00000000-0006-0000-0B00-000012000000}">
      <text>
        <r>
          <rPr>
            <sz val="9"/>
            <rFont val="宋体"/>
            <family val="3"/>
            <charset val="134"/>
          </rPr>
          <t xml:space="preserve">纳税人按照企业类型从《软件、集成电路企业类型代码表》中选择相应的代码填入本项。软件、集成电路企业若符合相关企业所得税优惠政策条件的，无论是否享受企业所得税优惠，均应填报本项。
代码说明：
</t>
        </r>
        <r>
          <rPr>
            <sz val="9"/>
            <color indexed="10"/>
            <rFont val="宋体"/>
            <family val="3"/>
            <charset val="134"/>
          </rPr>
          <t>“集成电路生产企业”：</t>
        </r>
        <r>
          <rPr>
            <sz val="9"/>
            <rFont val="宋体"/>
            <family val="3"/>
            <charset val="134"/>
          </rPr>
          <t xml:space="preserve">符合《财政部 国家税务总局 发展改革委 工业和信息化部关于软件和集成电路产业企业所得税优惠政策有关问题的通知》（财税〔2016〕49号）、《财政部 税务总局 国家发展改革委 工业和信息化部关于集成电路生产企业有关企业所得税政策问题的通知》（财税〔2018〕27号）等文件规定的集成电路生产企业。
</t>
        </r>
        <r>
          <rPr>
            <sz val="9"/>
            <color indexed="10"/>
            <rFont val="宋体"/>
            <family val="3"/>
            <charset val="134"/>
          </rPr>
          <t xml:space="preserve"> “集成电路设计企业”：</t>
        </r>
        <r>
          <rPr>
            <sz val="9"/>
            <rFont val="宋体"/>
            <family val="3"/>
            <charset val="134"/>
          </rPr>
          <t xml:space="preserve">符合《财政部 国家税务总局 发展改革委 工业和信息化部关于软件和集成电路产业企业所得税优惠政策有关问题的通知》（财税〔2016〕49号）等文件规定的集成电路设计企业、国家规划布局内的重点集成电路设计企业。
</t>
        </r>
        <r>
          <rPr>
            <sz val="9"/>
            <color indexed="10"/>
            <rFont val="宋体"/>
            <family val="3"/>
            <charset val="134"/>
          </rPr>
          <t>“软件企业”：</t>
        </r>
        <r>
          <rPr>
            <sz val="9"/>
            <rFont val="宋体"/>
            <family val="3"/>
            <charset val="134"/>
          </rPr>
          <t xml:space="preserve">符合《财政部 国家税务总局 发展改革委 工业和信息化部关于软件和集成电路产业企业所得税优惠政策有关问题的通知》（财税〔2016〕49号）等文件规定的软件企业、国家规划布局内的重点软件企业。
</t>
        </r>
        <r>
          <rPr>
            <sz val="9"/>
            <color indexed="10"/>
            <rFont val="宋体"/>
            <family val="3"/>
            <charset val="134"/>
          </rPr>
          <t>“集成电路封装测试企业”：</t>
        </r>
        <r>
          <rPr>
            <sz val="9"/>
            <rFont val="宋体"/>
            <family val="3"/>
            <charset val="134"/>
          </rPr>
          <t xml:space="preserve">符合《财政部 国家税务总局 发展改革委 工业和信息化部关于进一步鼓励集成电路产业发展企业所得税政策的通知》（财税〔2015〕6号）文件规定可以享受企业所得税优惠政策的集成电路封装、测试企业。
</t>
        </r>
        <r>
          <rPr>
            <sz val="9"/>
            <color indexed="10"/>
            <rFont val="宋体"/>
            <family val="3"/>
            <charset val="134"/>
          </rPr>
          <t>“集成电路关键专用材料生产企业”：</t>
        </r>
        <r>
          <rPr>
            <sz val="9"/>
            <rFont val="宋体"/>
            <family val="3"/>
            <charset val="134"/>
          </rPr>
          <t xml:space="preserve">符合《财政部 国家税务总局 发展改革委 工业和信息化部关于进一步鼓励集成电路产业发展企业所得税政策的通知》（财税〔2015〕6号）文件规定可以享受企业所得税优惠政策的集成电路关键专用材料生产企业。
</t>
        </r>
        <r>
          <rPr>
            <sz val="9"/>
            <color indexed="10"/>
            <rFont val="宋体"/>
            <family val="3"/>
            <charset val="134"/>
          </rPr>
          <t>“集成电路专用设备生产企业”：</t>
        </r>
        <r>
          <rPr>
            <sz val="9"/>
            <rFont val="宋体"/>
            <family val="3"/>
            <charset val="134"/>
          </rPr>
          <t xml:space="preserve">符合《财政部 国家税务总局 发展改革委 工业和信息化部关于进一步鼓励集成电路产业发展企业所得税政策的通知》（财税〔2015〕6号）文件规定可以享受企业所得税优惠政策的集成电路专用设备生产企业。
</t>
        </r>
      </text>
    </comment>
    <comment ref="F13" authorId="0" shapeId="0" xr:uid="{00000000-0006-0000-0B00-000013000000}">
      <text>
        <r>
          <rPr>
            <sz val="9"/>
            <rFont val="宋体"/>
            <family val="3"/>
            <charset val="134"/>
          </rPr>
          <t>110:集成电路生产企业-线宽小于0.8微米（含）的企业
120:集成电路生产企业-线宽小于0.25微米的企业
130:集成电路生产企业-投资额超过80亿元的企业
140:集成电路生产企业-线宽小于130纳米的企业
150:集成电路生产企业-线宽小于65纳米或投资额超过150亿元的企业
210:集成电路设计企业-新办符合条件企业
220:集成电路设计企业-符合规模条件的重点集成电路设计企业
230:集成电路设计企业-符合领域的重点集成电路设计企业
311:软件企业-一般软件企业:新办符合条件企业
312:软件企业-一般软件企业:符合规模条件的重点软件企业
313:软件企业-一般软件企业:符合领域条件的重点软件企业
314:软件企业-一般软件企业:符合出口条件的重点软件企业
321:软件企业-嵌入式或信息系统集成软件:新办符合条件企业
322:软件企业-嵌入式或信息系统集成软件:符合规模条件的重点软件企业
323:软件企业-嵌入式或信息系统集成软件:符合领域条件的重点软件企业
324:软件企业-嵌入式或信息系统集成软件:符合出口条件的重点软件企业
400:集成电路封装测试企业
500:集成电路关键专用材料生产企业
600:集成电路专用设备生产企业</t>
        </r>
        <r>
          <rPr>
            <b/>
            <sz val="9"/>
            <rFont val="宋体"/>
            <family val="3"/>
            <charset val="134"/>
          </rPr>
          <t xml:space="preserve">
</t>
        </r>
      </text>
    </comment>
    <comment ref="H13" authorId="0" shapeId="0" xr:uid="{00000000-0006-0000-0B00-000014000000}">
      <text>
        <r>
          <rPr>
            <sz val="9"/>
            <rFont val="宋体"/>
            <family val="3"/>
            <charset val="134"/>
          </rPr>
          <t xml:space="preserve">纳税人投资集成电路线宽小于130纳米或集成电路线宽小于65纳米或投资额超过150亿元的集成电路生产项目，项目符合《财政部 税务总局 国家发展改革委 工业和信息化部关于集成电路生产企业有关企业所得税政策问题的通知》（财税〔2018〕27号）等文件规定的税收优惠政策条件，且按照项目享受企业所得税优惠政策的，应填报本项。
</t>
        </r>
        <r>
          <rPr>
            <sz val="9"/>
            <color indexed="10"/>
            <rFont val="宋体"/>
            <family val="3"/>
            <charset val="134"/>
          </rPr>
          <t>纳税人既符合“208软件、集成电路企业类型”项目又符合“209集成电路生产项目类型”项目填报条件的，应当同时填报。</t>
        </r>
      </text>
    </comment>
    <comment ref="K13" authorId="0" shapeId="0" xr:uid="{00000000-0006-0000-0B00-000015000000}">
      <text>
        <r>
          <rPr>
            <sz val="9"/>
            <rFont val="宋体"/>
            <family val="3"/>
            <charset val="134"/>
          </rPr>
          <t>纳税人投资线宽小于130纳米的集成电路生产项目的，选择“130纳米”，投资线宽小于65纳米或投资额超过150亿元的集成电路生产项目的，选择“65纳米”；同时投资上述两类项目的，可同时选择“130纳米”和“65纳米”。</t>
        </r>
      </text>
    </comment>
    <comment ref="A14" authorId="0" shapeId="0" xr:uid="{00000000-0006-0000-0B00-000016000000}">
      <text>
        <r>
          <rPr>
            <sz val="9"/>
            <rFont val="宋体"/>
            <family val="3"/>
            <charset val="134"/>
          </rPr>
          <t>纳税人根据申报所属期年度和申报所属期下一年度取得的科技型中小企业入库登记编号情况，填报本项目下的“210-1”“210-2”“210-3”“210-4”。如，纳税人在进行2018年度企业所得税汇算清缴纳税申报时，“210-1     （申报所属期年度）入库编号”首先应当填列“2018（申报所属期年度）入库编号”，“210-3     （所属期下一年度）入库编号”首先应当填列“2019（所属期下一年度）入库编号”。若纳税人在2018年1月1日至2018年12月31日之间取得科技型中小企业入库登记编号的，将相应的“编号”及“入库时间”分别填入“210-1”和“210-2”项目中；若纳税人在2019年1月1日至2018年度汇算清缴纳税申报日之间取得科技型中小企业入库登记编号的，将相应的“编号”及“入库时间”分别填入“210-3”和“210-4”项目中。纳税人符合上述填报要求的，无论是否享受企业所得税优惠政策，均应填报本项。</t>
        </r>
      </text>
    </comment>
    <comment ref="A16" authorId="0" shapeId="0" xr:uid="{00000000-0006-0000-0B00-000017000000}">
      <text>
        <r>
          <rPr>
            <sz val="9"/>
            <rFont val="宋体"/>
            <family val="3"/>
            <charset val="134"/>
          </rPr>
          <t>纳税人根据申报所属期年度拥有的有效期内的高新技术企业证书情况，填报本项目下的“211-1”“211-2”“211-3”“211-4”。在申报所属期年度，如企业同时拥有两个高新技术企业证书，则两个证书情况均应填报。如：纳税人2015年10月取得高新技术企业证书，有效期3年，2018年再次参加认定并于2018年11月取得新高新技术企业证书，纳税人在进行2018年度企业所得税汇算清缴纳税申报时，应将两个证书的“编号”及“发证时间”分别填入“211-1”“211-2”“211-3”“211-4”项目中。纳税人符合上述填报要求的，无论是否享受企业所得税优惠政策，均应填报本项。</t>
        </r>
      </text>
    </comment>
    <comment ref="A18" authorId="0" shapeId="0" xr:uid="{00000000-0006-0000-0B00-000018000000}">
      <text>
        <r>
          <rPr>
            <sz val="9"/>
            <rFont val="宋体"/>
            <family val="3"/>
            <charset val="134"/>
          </rPr>
          <t>纳税人在申报所属期年度发生重组事项的，应填报本项。纳税人重组事项按一般性税务处理的，选择“一般性”；重组事项按特殊性税务处理的，选择“特殊性”。</t>
        </r>
      </text>
    </comment>
    <comment ref="H18" authorId="0" shapeId="0" xr:uid="{00000000-0006-0000-0B00-000019000000}">
      <text>
        <r>
          <rPr>
            <sz val="9"/>
            <rFont val="宋体"/>
            <family val="3"/>
            <charset val="134"/>
          </rPr>
          <t>填报“212重组事项税务处理方式”的纳税人，应当同时填报“213重组交易类型”和“214重组当事方类型”。纳税人根据重组情况从《重组交易类型和当事方类型代码表》中选择相应代码分别填入对应项目中。重组交易类型和当事方类型根据《财政部 国家税务总局关于企业重组业务企业所得税处理若干问题的通知》（财税〔2009〕59号）、《国家税务总局关于企业重组业务企业所得税征收管理若干问题的公告》（国家税务总局公告2015年第48号发布、国家税务总局公告2018年第31号修改）等文件规定判断。</t>
        </r>
      </text>
    </comment>
    <comment ref="L18" authorId="0" shapeId="0" xr:uid="{00000000-0006-0000-0B00-00001A000000}">
      <text>
        <r>
          <rPr>
            <sz val="9"/>
            <rFont val="宋体"/>
            <family val="3"/>
            <charset val="134"/>
          </rPr>
          <t>100 法律形式改变
200 债务重组 
300 股权收购 
400 资产收购 
500 合并 
600 分立</t>
        </r>
      </text>
    </comment>
    <comment ref="A19" authorId="0" shapeId="0" xr:uid="{00000000-0006-0000-0B00-00001B000000}">
      <text>
        <r>
          <rPr>
            <sz val="9"/>
            <rFont val="宋体"/>
            <family val="3"/>
            <charset val="134"/>
          </rPr>
          <t>填报“212重组事项税务处理方式”的纳税人，应当同时填报“213重组交易类型”和“214重组当事方类型”。纳税人根据重组情况从《重组交易类型和当事方类型代码表》中选择相应代码分别填入对应项目中。重组交易类型和当事方类型根据《财政部 国家税务总局关于企业重组业务企业所得税处理若干问题的通知》（财税〔2009〕59号）、《国家税务总局关于企业重组业务企业所得税征收管理若干问题的公告》（国家税务总局公告2015年第48号发布、国家税务总局公告2018年第31号修改）等文件规定判断。</t>
        </r>
      </text>
    </comment>
    <comment ref="E19" authorId="0" shapeId="0" xr:uid="{00000000-0006-0000-0B00-00001C000000}">
      <text>
        <r>
          <rPr>
            <sz val="9"/>
            <rFont val="宋体"/>
            <family val="3"/>
            <charset val="134"/>
          </rPr>
          <t>210:债务人
220:债权人
310:收购方
320:转让方
330:被收购企业
410:收购方
420:转让方
510:合并企业
520:被合并企业
530:被合并企业股东
610:分立企业
620:被分立企业
630:被分立企业股东</t>
        </r>
      </text>
    </comment>
    <comment ref="H19" authorId="0" shapeId="0" xr:uid="{00000000-0006-0000-0B00-00001D000000}">
      <text>
        <r>
          <rPr>
            <sz val="9"/>
            <rFont val="宋体"/>
            <family val="3"/>
            <charset val="134"/>
          </rPr>
          <t>纳税人发生政策性搬迁事项且申报所属期年度处在搬迁期内的，填报政策性搬迁开始的时间。</t>
        </r>
      </text>
    </comment>
    <comment ref="A20" authorId="0" shapeId="0" xr:uid="{00000000-0006-0000-0B00-00001E000000}">
      <text>
        <r>
          <rPr>
            <sz val="9"/>
            <rFont val="宋体"/>
            <family val="3"/>
            <charset val="134"/>
          </rPr>
          <t>纳税人的申报所属期年度处于政策性搬迁期内，且停止生产经营无所得的，选择“是”。</t>
        </r>
      </text>
    </comment>
    <comment ref="H20" authorId="0" shapeId="0" xr:uid="{00000000-0006-0000-0B00-00001F000000}">
      <text>
        <r>
          <rPr>
            <sz val="9"/>
            <rFont val="宋体"/>
            <family val="3"/>
            <charset val="134"/>
          </rPr>
          <t>纳税人发生政策性搬迁事项出现搬迁损失，按照《企业政策性搬迁所得税管理办法》（国家税务总局公告2012年第40号发布）等有关规定选择自搬迁完成年度起分3个年度均匀在税前扣除的，且申报所属期年度处在分期扣除期间的，选择“是”。</t>
        </r>
      </text>
    </comment>
    <comment ref="A21" authorId="0" shapeId="0" xr:uid="{00000000-0006-0000-0B00-000020000000}">
      <text>
        <r>
          <rPr>
            <sz val="9"/>
            <rFont val="宋体"/>
            <family val="3"/>
            <charset val="134"/>
          </rPr>
          <t>纳税人在申报所属期年度发生非货币性资产对外投资递延纳税事项的，选择“是”。</t>
        </r>
      </text>
    </comment>
    <comment ref="H21" authorId="0" shapeId="0" xr:uid="{00000000-0006-0000-0B00-000021000000}">
      <text>
        <r>
          <rPr>
            <sz val="9"/>
            <rFont val="宋体"/>
            <family val="3"/>
            <charset val="134"/>
          </rPr>
          <t>纳税人以非货币性资产对外投资确认的非货币性资产转让所得，按照《财政部 国家税务总局关于非货币性资产投资企业所得税政策问题的通知》（财税〔2014〕116号）、《国家税务总局关于非货币性资产投资企业所得税有关征管问题的公告》（国家税务总局公告2015年第33号）等文件规定，在不超过5年期限内分期均匀计入相应年度的应纳税所得额的，且申报所属期年度处在递延纳税期间的，选择“是”。</t>
        </r>
      </text>
    </comment>
    <comment ref="A22" authorId="0" shapeId="0" xr:uid="{00000000-0006-0000-0B00-000022000000}">
      <text>
        <r>
          <rPr>
            <sz val="9"/>
            <rFont val="宋体"/>
            <family val="3"/>
            <charset val="134"/>
          </rPr>
          <t>纳税人在申报所属期年度发生技术入股递延纳税事项的，选择“是”。</t>
        </r>
      </text>
    </comment>
    <comment ref="H22" authorId="0" shapeId="0" xr:uid="{00000000-0006-0000-0B00-000023000000}">
      <text>
        <r>
          <rPr>
            <sz val="9"/>
            <rFont val="宋体"/>
            <family val="3"/>
            <charset val="134"/>
          </rPr>
          <t>纳税人发生技术入股事项，按照《财政部 国家税务总局关于完善股权激励和技术入股有关所得税政策的通知》（财税〔2016〕101号）、《国家税务总局关于股权激励和技术入股所得税征管问题的公告》（国家税务总局公告2016年第62号）等文件规定选择适用递延纳税政策，即在投资入股当期暂不纳税，递延至转让股权时按股权转让收入减去技术成果原值和合理税费后的差额计算缴纳所得税的，且申报所属期年度为转让股权年度的，选择“是”。</t>
        </r>
      </text>
    </comment>
    <comment ref="A23" authorId="0" shapeId="0" xr:uid="{00000000-0006-0000-0B00-000024000000}">
      <text>
        <r>
          <rPr>
            <sz val="9"/>
            <rFont val="宋体"/>
            <family val="3"/>
            <charset val="134"/>
          </rPr>
          <t>纳税人在申报所属期年度发生《财政部 国家税务总局关于促进企业重组有关企业所得税处理问题的通知》（财税〔2014〕109号）、《国家税务总局关于资产（股权）划转企业所得税征管问题的公告》（国家税务总局公告2015年第40号）等文件规定的资产（股权）划转特殊性税务处理事项的，选择“是”。</t>
        </r>
      </text>
    </comment>
    <comment ref="H23" authorId="0" shapeId="0" xr:uid="{00000000-0006-0000-0B00-000025000000}">
      <text>
        <r>
          <rPr>
            <sz val="9"/>
            <rFont val="宋体"/>
            <family val="3"/>
            <charset val="134"/>
          </rPr>
          <t>纳税人债务重组确认的应纳税所得额按照《财政部 国家税务总局关于企业重组业务企业所得税处理若干问题的通知》（财税〔2009〕59号）等文件规定，在5个纳税年度的期间内，均匀计入各年度的应纳税所得额的，且申报所属期年度处在递延纳税期间的，选择“是”。</t>
        </r>
      </text>
    </comment>
    <comment ref="A24" authorId="0" shapeId="0" xr:uid="{00000000-0006-0000-0B00-000026000000}">
      <text>
        <r>
          <rPr>
            <sz val="9"/>
            <rFont val="宋体"/>
            <family val="3"/>
            <charset val="134"/>
          </rPr>
          <t>税人填报本企业投资比例位列前10位的股东情况。包括股东名称，证件种类（营业执照、税务登记证、组织机构代码证、身份证、护照等），证件号码（统一社会信用代码、纳税人识别号、组织机构代码号、身份证号、护照号等），投资比例，当年（决议日）分配的股息、红利等权益性投资收益金额，国籍（注册地址）。纳税人股东数量超过10位的，应将其余股东有关数据合计后填入“其余股东合计”行次。
纳税人股东为非居民企业的，证件种类和证件号码可不填报。</t>
        </r>
        <r>
          <rPr>
            <b/>
            <sz val="9"/>
            <rFont val="宋体"/>
            <family val="3"/>
            <charset val="134"/>
          </rPr>
          <t xml:space="preserve"> </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1" authorId="0" shapeId="0" xr:uid="{00000000-0006-0000-2800-000001000000}">
      <text>
        <r>
          <rPr>
            <sz val="9"/>
            <rFont val="宋体"/>
            <family val="3"/>
            <charset val="134"/>
          </rPr>
          <t>总体填报说明：
享受软件、集成电路企业优惠政策的纳税人均需按照企业整体情况填报本表，其中填报《所得减免优惠明细表》（A107020）“七、线宽小于130纳米的集成电路生产项目”“八、线宽小于65纳米或投资额超过150亿元的集成电路生产项目”减免项目的纳税人，应当填报除本表第22行“减免税额”以外的本表其他相应项目。</t>
        </r>
        <r>
          <rPr>
            <b/>
            <sz val="9"/>
            <rFont val="宋体"/>
            <family val="3"/>
            <charset val="134"/>
          </rPr>
          <t xml:space="preserve">
</t>
        </r>
      </text>
    </comment>
    <comment ref="A2" authorId="0" shapeId="0" xr:uid="{00000000-0006-0000-2800-000002000000}">
      <text>
        <r>
          <rPr>
            <sz val="9"/>
            <rFont val="宋体"/>
            <family val="3"/>
            <charset val="134"/>
          </rPr>
          <t>当企业同时享受多种软件、集成电路企业优惠政策时，可根据实际情况填报“减免方式1”和“减免方式2”，并同时填报对应的“获利年度\开始计算优惠期年度1” 和 “获利年度\开始计算优惠期年度2”。</t>
        </r>
      </text>
    </comment>
    <comment ref="A3" authorId="0" shapeId="0" xr:uid="{00000000-0006-0000-2800-000003000000}">
      <text>
        <r>
          <rPr>
            <b/>
            <sz val="9"/>
            <color indexed="10"/>
            <rFont val="宋体"/>
            <family val="3"/>
            <charset val="134"/>
          </rPr>
          <t>110:</t>
        </r>
        <r>
          <rPr>
            <sz val="9"/>
            <rFont val="宋体"/>
            <family val="3"/>
            <charset val="134"/>
          </rPr>
          <t xml:space="preserve"> 企业二免三减半（免税）
</t>
        </r>
        <r>
          <rPr>
            <b/>
            <sz val="9"/>
            <color indexed="10"/>
            <rFont val="宋体"/>
            <family val="3"/>
            <charset val="134"/>
          </rPr>
          <t>120:</t>
        </r>
        <r>
          <rPr>
            <sz val="9"/>
            <rFont val="宋体"/>
            <family val="3"/>
            <charset val="134"/>
          </rPr>
          <t xml:space="preserve"> 企业二免三减半（减半征收）
</t>
        </r>
        <r>
          <rPr>
            <b/>
            <sz val="9"/>
            <color indexed="10"/>
            <rFont val="宋体"/>
            <family val="3"/>
            <charset val="134"/>
          </rPr>
          <t>210:</t>
        </r>
        <r>
          <rPr>
            <sz val="9"/>
            <rFont val="宋体"/>
            <family val="3"/>
            <charset val="134"/>
          </rPr>
          <t xml:space="preserve"> 企业五免五减半（免税）
</t>
        </r>
        <r>
          <rPr>
            <b/>
            <sz val="9"/>
            <color indexed="10"/>
            <rFont val="宋体"/>
            <family val="3"/>
            <charset val="134"/>
          </rPr>
          <t>220:</t>
        </r>
        <r>
          <rPr>
            <sz val="9"/>
            <rFont val="宋体"/>
            <family val="3"/>
            <charset val="134"/>
          </rPr>
          <t xml:space="preserve"> 企业五免五减半（减半征收）
</t>
        </r>
        <r>
          <rPr>
            <b/>
            <sz val="9"/>
            <color indexed="10"/>
            <rFont val="宋体"/>
            <family val="3"/>
            <charset val="134"/>
          </rPr>
          <t>300:</t>
        </r>
        <r>
          <rPr>
            <sz val="9"/>
            <rFont val="宋体"/>
            <family val="3"/>
            <charset val="134"/>
          </rPr>
          <t xml:space="preserve"> 企业减按10%税率征收企业所得税
</t>
        </r>
        <r>
          <rPr>
            <b/>
            <sz val="9"/>
            <color indexed="10"/>
            <rFont val="宋体"/>
            <family val="3"/>
            <charset val="134"/>
          </rPr>
          <t>400:</t>
        </r>
        <r>
          <rPr>
            <sz val="9"/>
            <rFont val="宋体"/>
            <family val="3"/>
            <charset val="134"/>
          </rPr>
          <t xml:space="preserve"> 企业减按15%税率征收企业所得税</t>
        </r>
        <r>
          <rPr>
            <b/>
            <sz val="9"/>
            <rFont val="宋体"/>
            <family val="3"/>
            <charset val="134"/>
          </rPr>
          <t xml:space="preserve">
</t>
        </r>
      </text>
    </comment>
    <comment ref="D3" authorId="0" shapeId="0" xr:uid="{00000000-0006-0000-2800-000004000000}">
      <text>
        <r>
          <rPr>
            <sz val="9"/>
            <rFont val="宋体"/>
            <family val="3"/>
            <charset val="134"/>
          </rPr>
          <t xml:space="preserve">适用选择“二免三减半”“五免五减半”定期减免类型的纳税人填报。其中，“开始计算优惠期年度”按照财税〔2012〕27号、财税〔2015〕6号、财税〔2018〕27号等文件的相关规定确定。
</t>
        </r>
      </text>
    </comment>
    <comment ref="C7" authorId="0" shapeId="0" xr:uid="{00000000-0006-0000-2800-000005000000}">
      <text>
        <r>
          <rPr>
            <sz val="9"/>
            <rFont val="宋体"/>
            <family val="3"/>
            <charset val="134"/>
          </rPr>
          <t>填报纳税人本年月平均职工总人数。本年月平均职工总人数计算方法：
月平均人数＝（月初数+月末数）÷2
全年月平均职工总人数＝全年各月平均数之和÷12</t>
        </r>
        <r>
          <rPr>
            <b/>
            <sz val="9"/>
            <rFont val="宋体"/>
            <family val="3"/>
            <charset val="134"/>
          </rPr>
          <t xml:space="preserve">
</t>
        </r>
      </text>
    </comment>
    <comment ref="C8" authorId="0" shapeId="0" xr:uid="{00000000-0006-0000-2800-000006000000}">
      <text>
        <r>
          <rPr>
            <sz val="9"/>
            <rFont val="宋体"/>
            <family val="3"/>
            <charset val="134"/>
          </rPr>
          <t>填报纳税人本年签订劳动合同关系且具有大学专科以上学历的职工人数。</t>
        </r>
      </text>
    </comment>
    <comment ref="C9" authorId="0" shapeId="0" xr:uid="{00000000-0006-0000-2800-000007000000}">
      <text>
        <r>
          <rPr>
            <sz val="9"/>
            <rFont val="宋体"/>
            <family val="3"/>
            <charset val="134"/>
          </rPr>
          <t>填报纳税人本年研究开发人员人数。</t>
        </r>
      </text>
    </comment>
    <comment ref="C12" authorId="0" shapeId="0" xr:uid="{00000000-0006-0000-2800-000008000000}">
      <text>
        <r>
          <rPr>
            <sz val="9"/>
            <rFont val="宋体"/>
            <family val="3"/>
            <charset val="134"/>
          </rPr>
          <t>填报企业按照《财政部 国家税务总局 科技部关于完善研发费用税前加计扣除政策的通知》（财税〔2015〕119号）、《国家税务总局关于企业研究开发费用税前加计扣除政策有关问题的公告》(国家税务总局公告2015年第97号)、《国家税务总局关于研发费用税前加计扣除归集范围有关问题的公告》(国家税务总局公告2017年第40号)等文件规定口径归集的研发费用。</t>
        </r>
      </text>
    </comment>
    <comment ref="C13" authorId="0" shapeId="0" xr:uid="{00000000-0006-0000-2800-000009000000}">
      <text>
        <r>
          <rPr>
            <sz val="9"/>
            <rFont val="宋体"/>
            <family val="3"/>
            <charset val="134"/>
          </rPr>
          <t>填报纳税人本年在中国境内发生的研发费用。</t>
        </r>
      </text>
    </comment>
    <comment ref="C14" authorId="0" shapeId="0" xr:uid="{00000000-0006-0000-2800-00000A000000}">
      <text>
        <r>
          <rPr>
            <sz val="9"/>
            <rFont val="宋体"/>
            <family val="3"/>
            <charset val="134"/>
          </rPr>
          <t>填报研发费用占销售（营业）收入的比例，即本表第6行÷表A101010第1行比例。</t>
        </r>
      </text>
    </comment>
    <comment ref="C16" authorId="0" shapeId="0" xr:uid="{00000000-0006-0000-2800-00000B000000}">
      <text>
        <r>
          <rPr>
            <sz val="9"/>
            <rFont val="宋体"/>
            <family val="3"/>
            <charset val="134"/>
          </rPr>
          <t>填报纳税人本年以货币形式和非货币形式从各种来源取得的收入总额。包括：销售货物收入，提供劳务收入，转让财产收入，股息、红利等权益性投资收益，利息收入，租金收入，特许权使用费收入，接受捐赠收入，其他收入。</t>
        </r>
      </text>
    </comment>
    <comment ref="C17" authorId="0" shapeId="0" xr:uid="{00000000-0006-0000-2800-00000C000000}">
      <text>
        <r>
          <rPr>
            <sz val="9"/>
            <rFont val="宋体"/>
            <family val="3"/>
            <charset val="134"/>
          </rPr>
          <t>根据企业类型分析填报。</t>
        </r>
      </text>
    </comment>
    <comment ref="D21" authorId="0" shapeId="0" xr:uid="{00000000-0006-0000-2800-00000D000000}">
      <text>
        <r>
          <rPr>
            <sz val="9"/>
            <rFont val="宋体"/>
            <family val="3"/>
            <charset val="134"/>
          </rPr>
          <t>根据发改高技〔2016〕1056号文件，选择填报适用的领域。</t>
        </r>
      </text>
    </comment>
    <comment ref="D25" authorId="0" shapeId="0" xr:uid="{00000000-0006-0000-2800-00000E000000}">
      <text>
        <r>
          <rPr>
            <sz val="9"/>
            <rFont val="宋体"/>
            <family val="3"/>
            <charset val="134"/>
          </rPr>
          <t>填报企业年度软件出口收入，换算成人民币以后的金额。</t>
        </r>
      </text>
    </comment>
    <comment ref="D27" authorId="0" shapeId="0" xr:uid="{00000000-0006-0000-2800-00000F000000}">
      <text>
        <r>
          <rPr>
            <sz val="9"/>
            <rFont val="宋体"/>
            <family val="3"/>
            <charset val="134"/>
          </rPr>
          <t>适用于集成电路关键专用材料或专用设备生产企业填报。目录见财税〔2015〕6号文件所附《集成电路关键专用材料企业所得税优惠目录》《集成电路专用设备企业所得税优惠目录》。按照两个目录中的“产品名称”填列本行。</t>
        </r>
      </text>
    </comment>
    <comment ref="C28" authorId="0" shapeId="0" xr:uid="{00000000-0006-0000-2800-000010000000}">
      <text>
        <r>
          <rPr>
            <sz val="9"/>
            <rFont val="宋体"/>
            <family val="3"/>
            <charset val="134"/>
          </rPr>
          <t>填报本年享受集成电路、软件企业优惠的金额。当减免方式为“项目所得二免三减半（免税）”“项目所得二免三减半（减半征收）”“项目所得五免五减半（免税）”“项目所得五免五减半（减半征收）”时，本行无需填报。</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D2" authorId="0" shapeId="0" xr:uid="{00000000-0006-0000-2900-000001000000}">
      <text>
        <r>
          <rPr>
            <sz val="10"/>
            <rFont val="宋体"/>
            <family val="3"/>
            <charset val="134"/>
          </rPr>
          <t>填报纳税人《中华人民共和国企业所得税年度纳税申报表（A类）》（表A100000）第25行“应纳所得税额”减第26行“减免所得税额”后的额。2012和2013年度的“当年抵免前应纳税额”：填报《企业所得税年度纳税申报表（A类）》（2008年版）第27行“应纳所得税额”减第28行“减免所得税额”后的余额。2014、2015和2016年度的“当年抵免前应纳税额”：填报纳税人《中华人民共和国企业所得税年度纳税申报表（A类）》（2014年版）第25行“应纳所得税额”减第26行“减免所得税额”后的余额。</t>
        </r>
      </text>
    </comment>
    <comment ref="E2" authorId="0" shapeId="0" xr:uid="{00000000-0006-0000-2900-000002000000}">
      <text>
        <r>
          <rPr>
            <sz val="10"/>
            <rFont val="宋体"/>
            <family val="3"/>
            <charset val="134"/>
          </rPr>
          <t>填报纳税人本年购置并实际使用《环境保护专用设备企业所得税优惠目录》《节能节水专用设备企业所得税优惠目录》和《安全生产专用设备企业所得税优惠目录》规定的环境保护、节能节水、安全生产等专用设备的发票价税合计金额，但不包括允许抵扣的增值税进项税额、按有关规定退还的增值税税款以及设备运输、安装和调试等费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B3" authorId="0" shapeId="0" xr:uid="{00000000-0006-0000-0C00-000001000000}">
      <text>
        <r>
          <rPr>
            <sz val="9"/>
            <rFont val="宋体"/>
            <family val="3"/>
            <charset val="134"/>
          </rPr>
          <t>“利润总额计算”中的项目，按照国家统一会计制度规定计算填报。实行企业会计准则、小企业会计准则、企业会计制度、分行业会计制度的纳税人，其数据直接取自《利润表》（另有说明的除外）；实行事业单位会计准则的纳税人，其数据取自《收入支出表》；实行民间非营利组织会计制度的纳税人，其数据取自《业务活动表》；实行其他国家统一会计制度的纳税人，根据本表项目进行分析填报。</t>
        </r>
      </text>
    </comment>
    <comment ref="F4" authorId="0" shapeId="0" xr:uid="{00000000-0006-0000-0C00-000002000000}">
      <text>
        <r>
          <rPr>
            <sz val="9"/>
            <rFont val="宋体"/>
            <family val="3"/>
            <charset val="134"/>
          </rPr>
          <t>已执行新金融准则或新收入准则的企业：
填写“资产负债表1、利润表1”；
尚未执行新金融准则和新一般企业：
填写“资产负债表2、利润表2”；</t>
        </r>
      </text>
    </comment>
    <comment ref="C9" authorId="0" shapeId="0" xr:uid="{00000000-0006-0000-0C00-000003000000}">
      <text>
        <r>
          <rPr>
            <sz val="9"/>
            <rFont val="宋体"/>
            <family val="3"/>
            <charset val="134"/>
          </rPr>
          <t>填报纳税人计提各项资产准备发生的减值损失。本行根据企业</t>
        </r>
        <r>
          <rPr>
            <sz val="9"/>
            <rFont val="Tahoma"/>
            <family val="2"/>
          </rPr>
          <t>“</t>
        </r>
        <r>
          <rPr>
            <sz val="9"/>
            <rFont val="宋体"/>
            <family val="3"/>
            <charset val="134"/>
          </rPr>
          <t>资产减值损失</t>
        </r>
        <r>
          <rPr>
            <sz val="9"/>
            <rFont val="Tahoma"/>
            <family val="2"/>
          </rPr>
          <t>”</t>
        </r>
        <r>
          <rPr>
            <sz val="9"/>
            <rFont val="宋体"/>
            <family val="3"/>
            <charset val="134"/>
          </rPr>
          <t>科目上的数额填报。实行其他会计制度的比照填报。</t>
        </r>
      </text>
    </comment>
    <comment ref="C10" authorId="0" shapeId="0" xr:uid="{00000000-0006-0000-0C00-000004000000}">
      <text>
        <r>
          <rPr>
            <sz val="9"/>
            <rFont val="宋体"/>
            <family val="3"/>
            <charset val="134"/>
          </rPr>
          <t>填报纳税人在初始确认时划分为以公允价值计量且其变动计入当期损益的金融资产或金融负债（包括交易性金融资产或负债，直接指定为以公允价值计量且其变动计入当期损益的金融资产或金融负债），以及采用公允价值模式计量的投资性房地产、衍生工具和套期业务中公允价值变动形成的应计入当期损益的利得或损失。本行根据企业“公允价值变动损益”科目的数额填报，损失以“-”号填列。</t>
        </r>
      </text>
    </comment>
    <comment ref="C11" authorId="0" shapeId="0" xr:uid="{00000000-0006-0000-0C00-000005000000}">
      <text>
        <r>
          <rPr>
            <sz val="9"/>
            <rFont val="宋体"/>
            <family val="3"/>
            <charset val="134"/>
          </rPr>
          <t>填报纳税人以各种方式对外投资确认所取得的收益或发生的损失。根据企业“投资收益”科目的数额</t>
        </r>
        <r>
          <rPr>
            <sz val="9"/>
            <color indexed="10"/>
            <rFont val="宋体"/>
            <family val="3"/>
            <charset val="134"/>
          </rPr>
          <t>计算填报</t>
        </r>
        <r>
          <rPr>
            <sz val="9"/>
            <rFont val="宋体"/>
            <family val="3"/>
            <charset val="134"/>
          </rPr>
          <t>，实行事业单位会计准则的纳税人根据“其他收入”科目中的投资收益金额分析填报，损失以“-”号填列。实行其他会计制度的纳税人比照填报。</t>
        </r>
      </text>
    </comment>
    <comment ref="C12" authorId="0" shapeId="0" xr:uid="{00000000-0006-0000-0C00-000006000000}">
      <text>
        <r>
          <rPr>
            <sz val="9"/>
            <rFont val="宋体"/>
            <family val="3"/>
            <charset val="134"/>
          </rPr>
          <t>已执行财会〔2018〕15号的纳税人，不执行本规则。</t>
        </r>
      </text>
    </comment>
    <comment ref="B16" authorId="0" shapeId="0" xr:uid="{00000000-0006-0000-0C00-000007000000}">
      <text>
        <r>
          <rPr>
            <sz val="9"/>
            <rFont val="宋体"/>
            <family val="3"/>
            <charset val="134"/>
          </rPr>
          <t>“应纳税所得额计算”和“应纳税额计算”中的项目，除根据主表逻辑关系计算以外，通过附表相应栏次填报。</t>
        </r>
      </text>
    </comment>
    <comment ref="C16" authorId="0" shapeId="0" xr:uid="{00000000-0006-0000-0C00-000008000000}">
      <text>
        <r>
          <rPr>
            <sz val="9"/>
            <rFont val="宋体"/>
            <family val="3"/>
            <charset val="134"/>
          </rPr>
          <t>填报纳税人取得的境外所得且已计入利润总额的金额。</t>
        </r>
      </text>
    </comment>
    <comment ref="B26" authorId="0" shapeId="0" xr:uid="{00000000-0006-0000-0C00-000009000000}">
      <text>
        <r>
          <rPr>
            <sz val="9"/>
            <rFont val="宋体"/>
            <family val="3"/>
            <charset val="134"/>
          </rPr>
          <t>“应纳税所得额计算”和“应纳税额计算”中的项目，除根据主表逻辑关系计算以外，通过附表相应栏次填报。</t>
        </r>
      </text>
    </comment>
    <comment ref="C34" authorId="0" shapeId="0" xr:uid="{00000000-0006-0000-0C00-00000A000000}">
      <text>
        <r>
          <rPr>
            <sz val="9"/>
            <rFont val="宋体"/>
            <family val="3"/>
            <charset val="134"/>
          </rPr>
          <t>填报纳税人按照税收规定本纳税年度已在月（季）度累计预缴的所得税额，包括按照税收规定的特定业务已预缴（征）的所得税额，建筑企业总机构直接管理的跨地区设立的项目部按规定向项目所在地主管税务机关预缴的所得税额。</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pc</author>
    <author>MZH</author>
  </authors>
  <commentList>
    <comment ref="B5" authorId="0" shapeId="0" xr:uid="{00000000-0006-0000-1300-000001000000}">
      <text>
        <r>
          <rPr>
            <sz val="9"/>
            <rFont val="宋体"/>
            <family val="3"/>
            <charset val="134"/>
          </rPr>
          <t>根据《视同销售和房地产开发企业特定业务纳税调整明细表》(A105010)填报。第2列“税收金额”填报表A105010第1行第1列金额。第3列“调增金额”填报表A105010第1行第2列金额。</t>
        </r>
      </text>
    </comment>
    <comment ref="B6" authorId="0" shapeId="0" xr:uid="{00000000-0006-0000-1300-000002000000}">
      <text>
        <r>
          <rPr>
            <sz val="9"/>
            <rFont val="宋体"/>
            <family val="3"/>
            <charset val="134"/>
          </rPr>
          <t>根据《未按权责发生制确认收入纳税调整明细表》(A105020)填报。第1列“账载金额”填报表A105020第14行第2列金额。第2列“税收金额”填报表A105020第14行第4列金额。若表A105020第14行第6列≥0，第3列“调增金额”填报表A105020第14行第6列金额。若表A105020第14行第6列＜0，第4列“调减金额”填报表A105020第14行第6列金额的绝对值。</t>
        </r>
      </text>
    </comment>
    <comment ref="B7" authorId="0" shapeId="0" xr:uid="{00000000-0006-0000-1300-000003000000}">
      <text>
        <r>
          <rPr>
            <sz val="9"/>
            <rFont val="宋体"/>
            <family val="3"/>
            <charset val="134"/>
          </rPr>
          <t>根据《投资收益纳税调整明细表》(A105030)填报。第1列“账载金额”填报表A105030第10行第1+8列的合计金额。第2列“税收金额”填报表A105030第10行第2+9列的合计金额。若表A105030第10行第11列≥0，第3列“调增金额”填报表A105030第10行第11列金额。若表A105030第10行第11列＜0，第4列“调减金额”填报表A105030第10行第11列金额的绝对值。</t>
        </r>
      </text>
    </comment>
    <comment ref="C7" authorId="0" shapeId="0" xr:uid="{00000000-0006-0000-1300-000004000000}">
      <text>
        <r>
          <rPr>
            <sz val="9"/>
            <color indexed="10"/>
            <rFont val="宋体"/>
            <family val="3"/>
            <charset val="134"/>
          </rPr>
          <t>表间关系：</t>
        </r>
        <r>
          <rPr>
            <sz val="9"/>
            <rFont val="宋体"/>
            <family val="3"/>
            <charset val="134"/>
          </rPr>
          <t>=A105030表第10行第1+8列</t>
        </r>
      </text>
    </comment>
    <comment ref="D7" authorId="0" shapeId="0" xr:uid="{00000000-0006-0000-1300-000005000000}">
      <text>
        <r>
          <rPr>
            <sz val="9"/>
            <color indexed="10"/>
            <rFont val="宋体"/>
            <family val="3"/>
            <charset val="134"/>
          </rPr>
          <t>表间关系：</t>
        </r>
        <r>
          <rPr>
            <sz val="9"/>
            <rFont val="宋体"/>
            <family val="3"/>
            <charset val="134"/>
          </rPr>
          <t>=A105030表第10行第2+9列</t>
        </r>
      </text>
    </comment>
    <comment ref="B8" authorId="0" shapeId="0" xr:uid="{00000000-0006-0000-1300-000006000000}">
      <text>
        <r>
          <rPr>
            <sz val="9"/>
            <rFont val="宋体"/>
            <family val="3"/>
            <charset val="134"/>
          </rPr>
          <t>第4列“调减金额”填报纳税人采取权益法核算，初始投资成本小于取得投资时应享有被投资单位可辩认净资产公允价值份额的差额计入取得投资当期营业外收入的金额。</t>
        </r>
      </text>
    </comment>
    <comment ref="B9" authorId="0" shapeId="0" xr:uid="{00000000-0006-0000-1300-000007000000}">
      <text>
        <r>
          <rPr>
            <sz val="9"/>
            <rFont val="宋体"/>
            <family val="3"/>
            <charset val="134"/>
          </rPr>
          <t>第3列“调增金额”填报纳税人根据税收规定确认交易性金融资产初始投资金额与会计核算的交易性金融资产初始投资账面价值的差额。</t>
        </r>
      </text>
    </comment>
    <comment ref="B10" authorId="0" shapeId="0" xr:uid="{00000000-0006-0000-1300-000008000000}">
      <text>
        <r>
          <rPr>
            <sz val="9"/>
            <rFont val="宋体"/>
            <family val="3"/>
            <charset val="134"/>
          </rPr>
          <t>第1列“账载金额”填报纳税人会计核算的以公允价值计量的金融资产、金融负债以及投资性房地产类项目，计入当期损益的公允价值变动金额。若第1列≤0，第3列“调增金额”填报第1列金额的绝对值。若第1列＞0，第4列“调减金额”填报第1列金额。</t>
        </r>
      </text>
    </comment>
    <comment ref="B11" authorId="0" shapeId="0" xr:uid="{00000000-0006-0000-1300-000009000000}">
      <text>
        <r>
          <rPr>
            <sz val="9"/>
            <rFont val="宋体"/>
            <family val="3"/>
            <charset val="134"/>
          </rPr>
          <t>填报纳税人计入收入总额但属于税收规定不征税的财政拨款、依法收取并纳入财政管理的行政事业性收费以及政府性基金和国务院规定的其他不征税收入。第3列“调增金额”填报纳税人以前年度取得财政性资金且已作为不征税收入处理，在5年（60个月）内未发生支出且未缴回财政部门或其他拨付资金的政府部门，应计入应税收入额的金额。第4列“调减金额”填报符合税收规定不征税收入条件并作为不征税收入处理，且已计入当期损益的金额。</t>
        </r>
      </text>
    </comment>
    <comment ref="B12" authorId="0" shapeId="0" xr:uid="{00000000-0006-0000-1300-00000A000000}">
      <text>
        <r>
          <rPr>
            <sz val="9"/>
            <rFont val="宋体"/>
            <family val="3"/>
            <charset val="134"/>
          </rPr>
          <t>根据《专项用途财政性资金纳税调整明细表》(A105040)填报。第3列“调增金额”填报表A105040第7行第14列金额。第4列“调减金额”填报表A105040第7行第4列金额。</t>
        </r>
      </text>
    </comment>
    <comment ref="B13" authorId="0" shapeId="0" xr:uid="{00000000-0006-0000-1300-00000B000000}">
      <text>
        <r>
          <rPr>
            <sz val="9"/>
            <rFont val="宋体"/>
            <family val="3"/>
            <charset val="134"/>
          </rPr>
          <t>填报不符合税收规定的销售折扣、折让应进行纳税调整的金额和发生的销售退回因会计处理与税收规定有差异需纳税调整的金额。第1列“账载金额”填报纳税人会计核算的销售折扣、折让金额和销货退回的追溯处理的净调整额。第2列“税收金额”填报根据税收规定可以税前扣除的折扣、折让的金额和销货退回业务影响当期损益的金额。若第1列≥第2列，第3列“调增金额”填报第1-2列金额。若第1列＜第2列，第4列“调减金额”填报第1-2列金额的绝对值，第4列仅为销货退回影响损益的跨期时间性差异。</t>
        </r>
      </text>
    </comment>
    <comment ref="B14" authorId="0" shapeId="0" xr:uid="{00000000-0006-0000-1300-00000C000000}">
      <text>
        <r>
          <rPr>
            <sz val="9"/>
            <rFont val="宋体"/>
            <family val="3"/>
            <charset val="134"/>
          </rPr>
          <t>填报其他因会计处理与税收规定有差异需纳税调整的收入类项目金额。若第2列≥第1列，第3列“调增金额”填报第2-1列金额。若第2列＜第1列，第4列“调减金额”填报第2-1列金额的绝对值。</t>
        </r>
      </text>
    </comment>
    <comment ref="B16" authorId="0" shapeId="0" xr:uid="{00000000-0006-0000-1300-00000D000000}">
      <text>
        <r>
          <rPr>
            <sz val="9"/>
            <rFont val="宋体"/>
            <family val="3"/>
            <charset val="134"/>
          </rPr>
          <t>根据《视同销售和房地产开发企业特定业务纳税调整明细表》(A105010)填报。第2列“税收金额”填报表A105010第11行第1列金额。第4列“调减金额”填报表A105010第11行第2列的绝对值。</t>
        </r>
      </text>
    </comment>
    <comment ref="B17" authorId="0" shapeId="0" xr:uid="{00000000-0006-0000-1300-00000E000000}">
      <text>
        <r>
          <rPr>
            <sz val="9"/>
            <rFont val="宋体"/>
            <family val="3"/>
            <charset val="134"/>
          </rPr>
          <t>根据《职工薪酬支出及纳税调整明细表》(A105050)填报。第1列“账载金额”填报表A105050第13行第1列金额。第2列“税收金额”填报表A105050第13行第5列金额。若表A105050第13行第6列≥0，第3列“调增金额”填报表A105050第13行第6列金额。若表A105050第13行第6列＜0，第4列“调减金额”填报表A105050第13行第6列金额的绝对值。</t>
        </r>
      </text>
    </comment>
    <comment ref="B18" authorId="0" shapeId="0" xr:uid="{00000000-0006-0000-1300-00000F000000}">
      <text>
        <r>
          <rPr>
            <sz val="9"/>
            <rFont val="宋体"/>
            <family val="3"/>
            <charset val="134"/>
          </rPr>
          <t>第1列“账载金额”填报纳税人会计核算计入当期损益的业务招待费金额。第2列“税收金额”填报按照税收规定允许税前扣除的业务招待费支出的金额。第3列“调增金额”填报第1-2列金额。</t>
        </r>
      </text>
    </comment>
    <comment ref="B19" authorId="0" shapeId="0" xr:uid="{00000000-0006-0000-1300-000010000000}">
      <text>
        <r>
          <rPr>
            <sz val="9"/>
            <rFont val="宋体"/>
            <family val="3"/>
            <charset val="134"/>
          </rPr>
          <t>根据《广告费和业务宣传费跨年度纳税调整明细表》(A105060)填报。若表A105060第12行≥0，第3列“调增金额”填报表A105060第12行金额。若表A105060第12行＜0，第4列“调减金额”填报表A105060第12行金额的绝对值。</t>
        </r>
      </text>
    </comment>
    <comment ref="B20" authorId="0" shapeId="0" xr:uid="{00000000-0006-0000-1300-000011000000}">
      <text>
        <r>
          <rPr>
            <sz val="9"/>
            <rFont val="宋体"/>
            <family val="3"/>
            <charset val="134"/>
          </rPr>
          <t>根据《捐赠支出及纳税调整明细表》(A105070)填报。第1列“账载金额”填报表A105070第8行第1列金额。第2列“税收金额”填报表A105070第8行第4列金额。第3列“调增金额”填报表A105070第8行第5列金额。第4列“调减金额”填报表A105070第8行第6列金额。</t>
        </r>
      </text>
    </comment>
    <comment ref="B21" authorId="0" shapeId="0" xr:uid="{00000000-0006-0000-1300-000012000000}">
      <text>
        <r>
          <rPr>
            <sz val="9"/>
            <rFont val="宋体"/>
            <family val="3"/>
            <charset val="134"/>
          </rPr>
          <t>第1列“账载金额”填报纳税人向非金融企业借款，会计核算计入当期损益的利息支出的金额。</t>
        </r>
        <r>
          <rPr>
            <sz val="9"/>
            <color indexed="10"/>
            <rFont val="宋体"/>
            <family val="3"/>
            <charset val="134"/>
          </rPr>
          <t>发行永续债的利息支出不在本行填报</t>
        </r>
        <r>
          <rPr>
            <sz val="9"/>
            <rFont val="宋体"/>
            <family val="3"/>
            <charset val="134"/>
          </rPr>
          <t>。第2列“税收金额”填报按照税收规定允许税前扣除的利息支出的金额。若第1列≥第2列，第3列“调增金额”填报第1-2列金额。若第1列＜第2列，第4列“调减金额”填报第1-2列金额的绝对值。</t>
        </r>
      </text>
    </comment>
    <comment ref="B22" authorId="0" shapeId="0" xr:uid="{00000000-0006-0000-1300-000013000000}">
      <text>
        <r>
          <rPr>
            <sz val="9"/>
            <rFont val="宋体"/>
            <family val="3"/>
            <charset val="134"/>
          </rPr>
          <t>第1列“账载金额”填报纳税人会计核算计入当期损益的罚金、罚款和被没收财物的损失，不包括纳税人按照经济合同规定支付的违约金（包括银行罚息）、罚款和诉讼费。第3列“调增金额”填报第1列金额。</t>
        </r>
      </text>
    </comment>
    <comment ref="B23" authorId="0" shapeId="0" xr:uid="{00000000-0006-0000-1300-000014000000}">
      <text>
        <r>
          <rPr>
            <sz val="9"/>
            <rFont val="宋体"/>
            <family val="3"/>
            <charset val="134"/>
          </rPr>
          <t>第1列“账载金额”填报纳税人会计核算计入当期损益的税收滞纳金、加收利息。第3列“调增金额”填报第1列金额。</t>
        </r>
      </text>
    </comment>
    <comment ref="B24" authorId="0" shapeId="0" xr:uid="{00000000-0006-0000-1300-000015000000}">
      <text>
        <r>
          <rPr>
            <sz val="9"/>
            <rFont val="宋体"/>
            <family val="3"/>
            <charset val="134"/>
          </rPr>
          <t>第1列“账载金额”填报纳税人会计核算计入当期损益的不符合税收规定的公益性捐赠的赞助支出的金额，包括直接向受赠人的捐赠、赞助支出等（不含广告性的赞助支出，广告性的赞助支出在表A105060中填报）。第3列“调增金额”填报第1列金额。</t>
        </r>
      </text>
    </comment>
    <comment ref="B25" authorId="0" shapeId="0" xr:uid="{00000000-0006-0000-1300-000016000000}">
      <text>
        <r>
          <rPr>
            <sz val="9"/>
            <rFont val="宋体"/>
            <family val="3"/>
            <charset val="134"/>
          </rPr>
          <t>第1列“账载金额”填报纳税人会计核算的与未实现融资收益相关并在当期确认的财务费用的金额。第2列“税收金额”填报按照税收规定允许税前扣除的金额。若第1列≥第2列，第3列“调增金额”填报第1-2列金额。若第1列＜第2列，第4列“调减金额”填报第1-2列金额的绝对值。</t>
        </r>
      </text>
    </comment>
    <comment ref="B26" authorId="0" shapeId="0" xr:uid="{00000000-0006-0000-1300-000017000000}">
      <text>
        <r>
          <rPr>
            <sz val="9"/>
            <color indexed="10"/>
            <rFont val="宋体"/>
            <family val="3"/>
            <charset val="134"/>
          </rPr>
          <t>除保险企业之外的其他企业直接填报本行</t>
        </r>
        <r>
          <rPr>
            <sz val="9"/>
            <rFont val="宋体"/>
            <family val="3"/>
            <charset val="134"/>
          </rPr>
          <t>，第1列“账载金额”填报纳税人会计核算计入当期损益的佣金和手续费金额。第2列“税收金额”填报按照税收规定允许税前扣除的佣金和手续费支出金额。第3列“调增金额”填报第1-2列金额。第4列“调减金额”不可填报。</t>
        </r>
        <r>
          <rPr>
            <sz val="9"/>
            <color indexed="10"/>
            <rFont val="宋体"/>
            <family val="3"/>
            <charset val="134"/>
          </rPr>
          <t>保险企业根据《广告费和业务宣传费等跨年度纳税调整明细表》(A105060)填报，第1列“账载金额”填报表A105060第1行第2列。若表A105060第3行第2列≥第6行第2列，第2列“税收金额”填报A105060第6行第2列的金额；若表A105060第3行第2列＜第6行第2列，第2列“税收金额”填报A105060第3行第2列+第9行第2列的金额。若表A105060第12行第2列≥0，第3列“调增金额”填报表A105060第12行第2列金额。若表A105060第12行第2列＜0，第4列“调减金额”填报表A105060第12行第2列金额的绝对值。</t>
        </r>
      </text>
    </comment>
    <comment ref="B27" authorId="0" shapeId="0" xr:uid="{00000000-0006-0000-1300-000018000000}">
      <text>
        <r>
          <rPr>
            <sz val="9"/>
            <rFont val="宋体"/>
            <family val="3"/>
            <charset val="134"/>
          </rPr>
          <t>第3列“调增金额”填报符合条件的不征税收入用于支出所形成的计入当期损益的费用化支出金额。</t>
        </r>
      </text>
    </comment>
    <comment ref="B28" authorId="0" shapeId="0" xr:uid="{00000000-0006-0000-1300-000019000000}">
      <text>
        <r>
          <rPr>
            <sz val="9"/>
            <rFont val="宋体"/>
            <family val="3"/>
            <charset val="134"/>
          </rPr>
          <t>根据《专项用途财政性资金纳税调整明细表》(A105040)填报。第3列“调增金额”填报表A105040第7行第11列金额。</t>
        </r>
      </text>
    </comment>
    <comment ref="B29" authorId="0" shapeId="0" xr:uid="{00000000-0006-0000-1300-00001A000000}">
      <text>
        <r>
          <rPr>
            <sz val="9"/>
            <rFont val="宋体"/>
            <family val="3"/>
            <charset val="134"/>
          </rPr>
          <t>填报维简费、安全生产费用、预提费用、预计负债等跨期扣除项目调整情况。第1列“账载金额”填报纳税人会计核算计入当期损益的跨期扣除项目金额。第2列“税收金额”填报按照税收规定允许税前扣除的金额。若第1列≥第2列，第3列“调增金额”填报第1-2列金额。若第1列＜第2列，第4列“调减金额”填报第1-2列金额的绝对值。</t>
        </r>
      </text>
    </comment>
    <comment ref="B30" authorId="0" shapeId="0" xr:uid="{00000000-0006-0000-1300-00001B000000}">
      <text>
        <r>
          <rPr>
            <sz val="9"/>
            <rFont val="宋体"/>
            <family val="3"/>
            <charset val="134"/>
          </rPr>
          <t>第1列“账载金额”填报纳税人会计核算计入当期损益的与取得收入无关的支出的金额。第3列“调增金额”填报第1列金额。</t>
        </r>
      </text>
    </comment>
    <comment ref="B31" authorId="0" shapeId="0" xr:uid="{00000000-0006-0000-1300-00001C000000}">
      <text>
        <r>
          <rPr>
            <sz val="9"/>
            <rFont val="宋体"/>
            <family val="3"/>
            <charset val="134"/>
          </rPr>
          <t>根据《境外所得纳税调整后所得明细表》（A108010）填报。第3列“调增金额”填报表A108010合计行第16+17列金额。</t>
        </r>
      </text>
    </comment>
    <comment ref="B32" authorId="0" shapeId="0" xr:uid="{00000000-0006-0000-1300-00001D000000}">
      <text>
        <r>
          <rPr>
            <sz val="9"/>
            <rFont val="宋体"/>
            <family val="3"/>
            <charset val="134"/>
          </rPr>
          <t>填报纳税人根据有关文件规定，为创新基层党建工作、建立稳定的经费保障制度发生的党组织工作经费及纳税调整情况。</t>
        </r>
      </text>
    </comment>
    <comment ref="B33" authorId="0" shapeId="0" xr:uid="{00000000-0006-0000-1300-00001E000000}">
      <text>
        <r>
          <rPr>
            <sz val="9"/>
            <rFont val="宋体"/>
            <family val="3"/>
            <charset val="134"/>
          </rPr>
          <t>填报其他因会计处理与税收规定有差异需纳税调整的扣除类项目金额，</t>
        </r>
        <r>
          <rPr>
            <sz val="9"/>
            <color indexed="10"/>
            <rFont val="宋体"/>
            <family val="3"/>
            <charset val="134"/>
          </rPr>
          <t>企业将货物、资产、劳务用于捐赠、广告等用途时，进行视同销售纳税调整后，对应支出的会计处理与税收规定有差异需纳税调整的金额填报在本行。</t>
        </r>
        <r>
          <rPr>
            <sz val="9"/>
            <rFont val="宋体"/>
            <family val="3"/>
            <charset val="134"/>
          </rPr>
          <t>若第1列≥第2列，第3列“调增金额”填报第1-2列金额。若第1列＜第2列，第4列“调减金额”填报第1-2列金额的绝对值。</t>
        </r>
      </text>
    </comment>
    <comment ref="B35" authorId="0" shapeId="0" xr:uid="{00000000-0006-0000-1300-00001F000000}">
      <text>
        <r>
          <rPr>
            <sz val="9"/>
            <rFont val="宋体"/>
            <family val="3"/>
            <charset val="134"/>
          </rPr>
          <t>根据《资产折旧、摊销及纳税调整明细表》(A105080)填报。第1列“账载金额”填报表A105080第36行第2列金额。第2列“税收金额”填报表A105080第36行第5列金额。若表A105080第36行第9列≥0，第3列“调增金额”填报表A105080第36行第9列金额。若表A105080第36行第9列＜0， 第4列“调减金额”填报表A105080第36行第9列金额的绝对值。</t>
        </r>
      </text>
    </comment>
    <comment ref="B36" authorId="0" shapeId="0" xr:uid="{00000000-0006-0000-1300-000020000000}">
      <text>
        <r>
          <rPr>
            <sz val="9"/>
            <rFont val="宋体"/>
            <family val="3"/>
            <charset val="134"/>
          </rPr>
          <t>填报坏账准备、存货跌价准备、理赔费用准备金等不允许税前扣除的各类资产减值准备金纳税调整情况。第1列“账载金额”填报纳税人会计核算计入当期损益的资产减值准备金金额（因价值恢复等原因转回的资产减值准备金应予以冲回）。若第1列≥0，第3列“调增金额”填报第1列金额。若第1列＜0，第4列“调减金额”填报第1列金额的绝对值。</t>
        </r>
      </text>
    </comment>
    <comment ref="B37" authorId="0" shapeId="0" xr:uid="{00000000-0006-0000-1300-000021000000}">
      <text>
        <r>
          <rPr>
            <sz val="9"/>
            <rFont val="宋体"/>
            <family val="3"/>
            <charset val="134"/>
          </rPr>
          <t>根据《资产损失税前扣除及纳税调整明细表》(A105090)填报。第1列“账载金额”填报表A105090第28行第1列金额。第2列“税收金额”填报表A105090第28行第5列金额。若表A105090第28行第6列≥0，第3列“调增金额”填报表A105090第28行第6列金额。若表A105090第28行第6列＜0，第4列“调减金额”填报表A105090第28行第6列金额的绝对值。</t>
        </r>
      </text>
    </comment>
    <comment ref="B38" authorId="0" shapeId="0" xr:uid="{00000000-0006-0000-1300-000022000000}">
      <text>
        <r>
          <rPr>
            <sz val="9"/>
            <rFont val="宋体"/>
            <family val="3"/>
            <charset val="134"/>
          </rPr>
          <t>填报其他因会计处理与税收规定有差异需纳税调整的资产类项目金额。若第1列≥第2列，第3列“调增金额”填报第1-2列金额。若第1列＜第2列，第4列“调减金额”填报第1-2列金额的绝对值。</t>
        </r>
      </text>
    </comment>
    <comment ref="B40" authorId="0" shapeId="0" xr:uid="{00000000-0006-0000-1300-000023000000}">
      <text>
        <r>
          <rPr>
            <sz val="9"/>
            <rFont val="宋体"/>
            <family val="3"/>
            <charset val="134"/>
          </rPr>
          <t>根据《企业重组及递延纳税事项纳税调整明细表》(A105100)填报。第1列“账载金额”填报表A105100第16行第1+4列金额。第2列“税收金额”填报表A105100第16行第2+5列金额。若表A105100第16行第7列≥0，第3列“调增金额”填报表A105100第16行第7列金额。若表A105100第16行第7列＜0，第4列“调减金额”填报表A105100第16行第7列金额的绝对值。</t>
        </r>
      </text>
    </comment>
    <comment ref="B41" authorId="0" shapeId="0" xr:uid="{00000000-0006-0000-1300-000024000000}">
      <text>
        <r>
          <rPr>
            <sz val="9"/>
            <rFont val="宋体"/>
            <family val="3"/>
            <charset val="134"/>
          </rPr>
          <t>根据《政策性搬迁纳税调整明细表》(A105110)填报。若表A105110第24行≥0，第3列“调增金额”填报表A105110第24行金额。若表A105110第24行＜0，第4列“调减金额”填报表A105110第24行金额的绝对值。</t>
        </r>
      </text>
    </comment>
    <comment ref="B42" authorId="0" shapeId="0" xr:uid="{00000000-0006-0000-1300-000025000000}">
      <text>
        <r>
          <rPr>
            <sz val="9"/>
            <rFont val="宋体"/>
            <family val="3"/>
            <charset val="134"/>
          </rPr>
          <t>根据《特殊行业准备金及纳税调整明细表》(A105120)填报。第1列“账载金额”填报表A105120第43行第1列金额。第2列“税收金额”填报表A105120第43行第2列金额。若表A105120第43行第3列≥0，第3列“调增金额”填报表A105120第43行第3列金额。若表A105120第43行第3列＜0，第4列“调减金额”填报表A105120第43行第3列金额的绝对值。</t>
        </r>
      </text>
    </comment>
    <comment ref="B43" authorId="0" shapeId="0" xr:uid="{00000000-0006-0000-1300-000026000000}">
      <text>
        <r>
          <rPr>
            <sz val="9"/>
            <rFont val="宋体"/>
            <family val="3"/>
            <charset val="134"/>
          </rPr>
          <t>根据《视同销售和房地产开发企业特定业务纳税调整明细表》(A105010)填报。第2列“税收金额”填报表A105010第21行第1列金额。若表A105010第21行第2列≥0，第3列“调增金额”填报表A105010第21行第2列金额。若表A105010第21行第2列＜0，第4列“调减金额”填报表A105010第21行第2列金额的绝对值。</t>
        </r>
      </text>
    </comment>
    <comment ref="B44" authorId="0" shapeId="0" xr:uid="{00000000-0006-0000-1300-000027000000}">
      <text>
        <r>
          <rPr>
            <sz val="9"/>
            <rFont val="宋体"/>
            <family val="3"/>
            <charset val="134"/>
          </rPr>
          <t>第1列“账载金额”填报合伙企业法人合伙人本年会计核算上确认的对合伙企业的投资所得。第2列“税收金额”填报纳税人按照“先分后税”原则和《财政部 国家税务总局关于合伙企业合伙人所得税问题的通知》（财税〔2008〕159号）文件第四条规定计算的从合伙企业分得的法人合伙人应纳税所得额。若第1列≤第2列，第3列“调增金额”填报第2-1列金额。若第1列＞第2列，第4列“调减金额”填报第2-1列金额的绝对值。</t>
        </r>
      </text>
    </comment>
    <comment ref="B45" authorId="1" shapeId="0" xr:uid="{DB2D21A9-7038-4B9D-ACFF-560936733272}">
      <text>
        <r>
          <rPr>
            <sz val="9"/>
            <color indexed="10"/>
            <rFont val="宋体"/>
            <family val="3"/>
            <charset val="134"/>
          </rPr>
          <t>本行填报企业发行永续债采取的税收处理办法与会计核算方式不一致时的纳税调整情况。当永续债发行方会计上按照债务核算，税收上适用股息、红利企业所得税政策时，第1列“账载金额”填报支付的永续债利息支出计入当期损益的金额；第2列“税收金额”填报0。永续债发行方会计上按照权益核算，税收上按照债券利息适用企业所得税政策时，第1列“账载金额”填报0；第2列“税收金额”填报永续债发行方支付的永续债利息支出准予在企业所得税税前扣除的金额。若第2列≤第1列，第3列“调增金额”填报第1-2列金额。若第2列＞第1列，第4列“调减金额”填报第1-2列金额的绝对值。</t>
        </r>
      </text>
    </comment>
    <comment ref="B46" authorId="0" shapeId="0" xr:uid="{00000000-0006-0000-1300-000028000000}">
      <text>
        <r>
          <rPr>
            <sz val="9"/>
            <rFont val="宋体"/>
            <family val="3"/>
            <charset val="134"/>
          </rPr>
          <t>填报其他因会计处理与税收规定有差异需纳税调整的特殊事项金额。</t>
        </r>
      </text>
    </comment>
    <comment ref="B47" authorId="0" shapeId="0" xr:uid="{00000000-0006-0000-1300-000029000000}">
      <text>
        <r>
          <rPr>
            <sz val="9"/>
            <rFont val="宋体"/>
            <family val="3"/>
            <charset val="134"/>
          </rPr>
          <t>第3列“调增金额”填报纳税人按特别纳税调整规定自行调增的当年应税所得。第4列“调减金额”填报纳税人依据双边预约定价安排或者转让定价相应调整磋商结果的通知，需要调减的当年应税所得。</t>
        </r>
      </text>
    </comment>
    <comment ref="B48" authorId="0" shapeId="0" xr:uid="{00000000-0006-0000-1300-00002A000000}">
      <text>
        <r>
          <rPr>
            <sz val="9"/>
            <rFont val="宋体"/>
            <family val="3"/>
            <charset val="134"/>
          </rPr>
          <t>填报其他会计处理与税收规定存在差异需纳税调整的项目金额，包括企业执行《企业会计准则第14号——收入》（财会〔2017〕22号发布）产生的税会差异纳税调整金额。</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1" authorId="0" shapeId="0" xr:uid="{00000000-0006-0000-1500-000001000000}">
      <text>
        <r>
          <rPr>
            <sz val="9"/>
            <rFont val="宋体"/>
            <family val="3"/>
            <charset val="134"/>
          </rPr>
          <t>符合税收规定不征税收入条件的政府补助收入，本表不作调整，在《专项用途财政性资金纳税调整明细表》（</t>
        </r>
        <r>
          <rPr>
            <sz val="9"/>
            <rFont val="Tahoma"/>
            <family val="2"/>
          </rPr>
          <t>A105040</t>
        </r>
        <r>
          <rPr>
            <sz val="9"/>
            <rFont val="宋体"/>
            <family val="3"/>
            <charset val="134"/>
          </rPr>
          <t>）中纳税调整。</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B2" authorId="0" shapeId="0" xr:uid="{00000000-0006-0000-1600-000001000000}">
      <text>
        <r>
          <rPr>
            <sz val="9"/>
            <rFont val="宋体"/>
            <family val="3"/>
            <charset val="134"/>
          </rPr>
          <t>已执行《企业会计准则第22号——金融工具确认和计量》（财会〔2017〕7号发布）、《企业会计准则第23号——金融资产转移》（财会〔2017〕8号发布）、《企业会计准则第24号——套期会计》（财会〔2017〕9号发布）、《企业会计准则第37号——金融工具列报》（财会〔2017〕14号发布）（以上四项简称“新金融准则”）的纳税人，若投资收益的项目类别不为本表第1行至第8行的，则在第9行“九、其他”中填报相关会计处理、税收规定，以及纳税调整情况。</t>
        </r>
      </text>
    </comment>
    <comment ref="C4" authorId="0" shapeId="0" xr:uid="{00000000-0006-0000-1600-000002000000}">
      <text>
        <r>
          <rPr>
            <sz val="9"/>
            <rFont val="宋体"/>
            <family val="3"/>
            <charset val="134"/>
          </rPr>
          <t>填报纳税人持有投资项目，会计核算确认的投资收益。</t>
        </r>
      </text>
    </comment>
    <comment ref="D4" authorId="0" shapeId="0" xr:uid="{00000000-0006-0000-1600-000003000000}">
      <text>
        <r>
          <rPr>
            <sz val="9"/>
            <rFont val="宋体"/>
            <family val="3"/>
            <charset val="134"/>
          </rPr>
          <t>填报纳税人持有投资项目，按照税收规定确认的投资收益。</t>
        </r>
      </text>
    </comment>
    <comment ref="E4" authorId="0" shapeId="0" xr:uid="{00000000-0006-0000-1600-000004000000}">
      <text>
        <r>
          <rPr>
            <sz val="9"/>
            <rFont val="宋体"/>
            <family val="3"/>
            <charset val="134"/>
          </rPr>
          <t>填报纳税人持有投资项目，会计核算确认投资收益与税收规定投资收益的差异需纳税调整金额，为第2-1列金额。</t>
        </r>
      </text>
    </comment>
    <comment ref="F4" authorId="0" shapeId="0" xr:uid="{00000000-0006-0000-1600-000005000000}">
      <text>
        <r>
          <rPr>
            <sz val="9"/>
            <rFont val="宋体"/>
            <family val="3"/>
            <charset val="134"/>
          </rPr>
          <t>填报纳税人收回、转让或清算处置投资项目，会计核算确认的扣除相关税费后的处置收入金额。</t>
        </r>
      </text>
    </comment>
    <comment ref="G4" authorId="0" shapeId="0" xr:uid="{00000000-0006-0000-1600-000006000000}">
      <text>
        <r>
          <rPr>
            <sz val="9"/>
            <rFont val="宋体"/>
            <family val="3"/>
            <charset val="134"/>
          </rPr>
          <t>填报纳税人收回、转让或清算处置投资项目，按照税收规定计算的扣除相关税费后的处置收入金额。</t>
        </r>
      </text>
    </comment>
    <comment ref="H4" authorId="0" shapeId="0" xr:uid="{00000000-0006-0000-1600-000007000000}">
      <text>
        <r>
          <rPr>
            <sz val="9"/>
            <rFont val="宋体"/>
            <family val="3"/>
            <charset val="134"/>
          </rPr>
          <t>填报纳税人收回、转让或清算处置的投资项目，会计核算的处置投资的账面价值。</t>
        </r>
      </text>
    </comment>
    <comment ref="I4" authorId="0" shapeId="0" xr:uid="{00000000-0006-0000-1600-000008000000}">
      <text>
        <r>
          <rPr>
            <sz val="9"/>
            <rFont val="宋体"/>
            <family val="3"/>
            <charset val="134"/>
          </rPr>
          <t>填报纳税人收回、转让或清算处置的投资项目，按税收规定计算的处置投资的计税金额。</t>
        </r>
      </text>
    </comment>
    <comment ref="J4" authorId="0" shapeId="0" xr:uid="{00000000-0006-0000-1600-000009000000}">
      <text>
        <r>
          <rPr>
            <sz val="9"/>
            <rFont val="宋体"/>
            <family val="3"/>
            <charset val="134"/>
          </rPr>
          <t>填报纳税人收回、转让或清算处置投资项目，会计核算确认的处置所得或损失，按第4-6列金额填报（损失以“-”号填列）。</t>
        </r>
      </text>
    </comment>
    <comment ref="K4" authorId="0" shapeId="0" xr:uid="{00000000-0006-0000-1600-00000A000000}">
      <text>
        <r>
          <rPr>
            <sz val="9"/>
            <rFont val="宋体"/>
            <family val="3"/>
            <charset val="134"/>
          </rPr>
          <t xml:space="preserve">填报纳税人收回、转让或清算处置投资项目，按照税收规定计算的处置所得，按第5-7列金额填报。
</t>
        </r>
      </text>
    </comment>
    <comment ref="L4" authorId="0" shapeId="0" xr:uid="{00000000-0006-0000-1600-00000B000000}">
      <text>
        <r>
          <rPr>
            <sz val="9"/>
            <rFont val="宋体"/>
            <family val="3"/>
            <charset val="134"/>
          </rPr>
          <t>填报纳税人收回、转让或清算处置投资项目，会计处理与税收规定不一致需纳税调整金额，按第9-8列金额填报。</t>
        </r>
      </text>
    </comment>
    <comment ref="M4" authorId="0" shapeId="0" xr:uid="{00000000-0006-0000-1600-00000C000000}">
      <text>
        <r>
          <rPr>
            <sz val="9"/>
            <rFont val="宋体"/>
            <family val="3"/>
            <charset val="134"/>
          </rPr>
          <t>填报第3+10列金额。</t>
        </r>
      </text>
    </comment>
    <comment ref="M14" authorId="0" shapeId="0" xr:uid="{00000000-0006-0000-1600-00000D000000}">
      <text>
        <r>
          <rPr>
            <b/>
            <sz val="9"/>
            <color indexed="10"/>
            <rFont val="宋体"/>
            <family val="3"/>
            <charset val="134"/>
          </rPr>
          <t>表间关系：</t>
        </r>
        <r>
          <rPr>
            <sz val="9"/>
            <rFont val="宋体"/>
            <family val="3"/>
            <charset val="134"/>
          </rPr>
          <t>若第10行第11列≥0，第10行第11列＝表A105000第4行第3列；若第10行第11列＜0，第10行第11列绝对值＝表A105000第4行第4列。</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1" authorId="0" shapeId="0" xr:uid="{00000000-0006-0000-1700-000001000000}">
      <text>
        <r>
          <rPr>
            <sz val="9"/>
            <rFont val="宋体"/>
            <family val="3"/>
            <charset val="134"/>
          </rPr>
          <t>本表对不征税收入用于费用化的支出进行调整，资本化支出通过《资产折旧、摊销及纳税调整明细表》（A105080）进行纳税调整。</t>
        </r>
      </text>
    </comment>
    <comment ref="D2" authorId="0" shapeId="0" xr:uid="{00000000-0006-0000-1700-000002000000}">
      <text>
        <r>
          <rPr>
            <sz val="9"/>
            <rFont val="宋体"/>
            <family val="3"/>
            <charset val="134"/>
          </rPr>
          <t>填报纳税人相应年度实际取得的财政性资金金额</t>
        </r>
      </text>
    </comment>
    <comment ref="E3" authorId="0" shapeId="0" xr:uid="{00000000-0006-0000-1700-000003000000}">
      <text>
        <r>
          <rPr>
            <sz val="9"/>
            <rFont val="宋体"/>
            <family val="3"/>
            <charset val="134"/>
          </rPr>
          <t>填报纳税人相应年度实际取得的符合不征税收入条件且已作不征税收入处理的财政性资金金额。</t>
        </r>
      </text>
    </comment>
    <comment ref="F3" authorId="0" shapeId="0" xr:uid="{00000000-0006-0000-1700-000004000000}">
      <text>
        <r>
          <rPr>
            <sz val="9"/>
            <rFont val="宋体"/>
            <family val="3"/>
            <charset val="134"/>
          </rPr>
          <t>填报第</t>
        </r>
        <r>
          <rPr>
            <sz val="9"/>
            <rFont val="Tahoma"/>
            <family val="2"/>
          </rPr>
          <t>3</t>
        </r>
        <r>
          <rPr>
            <sz val="9"/>
            <rFont val="宋体"/>
            <family val="3"/>
            <charset val="134"/>
          </rPr>
          <t>列</t>
        </r>
        <r>
          <rPr>
            <sz val="9"/>
            <rFont val="Tahoma"/>
            <family val="2"/>
          </rPr>
          <t>“</t>
        </r>
        <r>
          <rPr>
            <sz val="9"/>
            <rFont val="宋体"/>
            <family val="3"/>
            <charset val="134"/>
          </rPr>
          <t>其中：符合不征税收入条件的财政性资金</t>
        </r>
        <r>
          <rPr>
            <sz val="9"/>
            <rFont val="Tahoma"/>
            <family val="2"/>
          </rPr>
          <t>”</t>
        </r>
        <r>
          <rPr>
            <sz val="9"/>
            <rFont val="宋体"/>
            <family val="3"/>
            <charset val="134"/>
          </rPr>
          <t>中，会计处理时计入本年（申报年度）损益的金额。本列第</t>
        </r>
        <r>
          <rPr>
            <sz val="9"/>
            <rFont val="Tahoma"/>
            <family val="2"/>
          </rPr>
          <t>7</t>
        </r>
        <r>
          <rPr>
            <sz val="9"/>
            <rFont val="宋体"/>
            <family val="3"/>
            <charset val="134"/>
          </rPr>
          <t>行金额为《纳税调整项目明细表》（</t>
        </r>
        <r>
          <rPr>
            <sz val="9"/>
            <rFont val="Tahoma"/>
            <family val="2"/>
          </rPr>
          <t>A105000</t>
        </r>
        <r>
          <rPr>
            <sz val="9"/>
            <rFont val="宋体"/>
            <family val="3"/>
            <charset val="134"/>
          </rPr>
          <t>）第</t>
        </r>
        <r>
          <rPr>
            <sz val="9"/>
            <rFont val="Tahoma"/>
            <family val="2"/>
          </rPr>
          <t>9</t>
        </r>
        <r>
          <rPr>
            <sz val="9"/>
            <rFont val="宋体"/>
            <family val="3"/>
            <charset val="134"/>
          </rPr>
          <t>行</t>
        </r>
        <r>
          <rPr>
            <sz val="9"/>
            <rFont val="Tahoma"/>
            <family val="2"/>
          </rPr>
          <t>“</t>
        </r>
        <r>
          <rPr>
            <sz val="9"/>
            <rFont val="宋体"/>
            <family val="3"/>
            <charset val="134"/>
          </rPr>
          <t>其中：专项用途财政性资金</t>
        </r>
        <r>
          <rPr>
            <sz val="9"/>
            <rFont val="Tahoma"/>
            <family val="2"/>
          </rPr>
          <t>”</t>
        </r>
        <r>
          <rPr>
            <sz val="9"/>
            <rFont val="宋体"/>
            <family val="3"/>
            <charset val="134"/>
          </rPr>
          <t>的第</t>
        </r>
        <r>
          <rPr>
            <sz val="9"/>
            <rFont val="Tahoma"/>
            <family val="2"/>
          </rPr>
          <t>4</t>
        </r>
        <r>
          <rPr>
            <sz val="9"/>
            <rFont val="宋体"/>
            <family val="3"/>
            <charset val="134"/>
          </rPr>
          <t>列</t>
        </r>
        <r>
          <rPr>
            <sz val="9"/>
            <rFont val="Tahoma"/>
            <family val="2"/>
          </rPr>
          <t>“</t>
        </r>
        <r>
          <rPr>
            <sz val="9"/>
            <rFont val="宋体"/>
            <family val="3"/>
            <charset val="134"/>
          </rPr>
          <t>调减金额</t>
        </r>
        <r>
          <rPr>
            <sz val="9"/>
            <rFont val="Tahoma"/>
            <family val="2"/>
          </rPr>
          <t>”</t>
        </r>
        <r>
          <rPr>
            <sz val="9"/>
            <rFont val="宋体"/>
            <family val="3"/>
            <charset val="134"/>
          </rPr>
          <t>。</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C2" authorId="0" shapeId="0" xr:uid="{00000000-0006-0000-1800-000001000000}">
      <text>
        <r>
          <rPr>
            <sz val="9"/>
            <rFont val="宋体"/>
            <family val="3"/>
            <charset val="134"/>
          </rPr>
          <t>填报纳税人会计核算计入成本费用的职工工资、奖金、津贴和补贴金额。</t>
        </r>
      </text>
    </comment>
    <comment ref="D2" authorId="0" shapeId="0" xr:uid="{00000000-0006-0000-1800-000002000000}">
      <text>
        <r>
          <rPr>
            <sz val="9"/>
            <rFont val="宋体"/>
            <family val="3"/>
            <charset val="134"/>
          </rPr>
          <t>分析填报纳税人“应付职工薪酬”会计科目借方发生额（实际发放的工资薪金）。</t>
        </r>
      </text>
    </comment>
    <comment ref="G2" authorId="0" shapeId="0" xr:uid="{00000000-0006-0000-1800-000003000000}">
      <text>
        <r>
          <rPr>
            <sz val="9"/>
            <rFont val="宋体"/>
            <family val="3"/>
            <charset val="134"/>
          </rPr>
          <t>填报纳税人按照税收规定允许税前扣除的金额，按照第1列和第2列分析填报。</t>
        </r>
      </text>
    </comment>
    <comment ref="H2" authorId="0" shapeId="0" xr:uid="{00000000-0006-0000-1800-000004000000}">
      <text>
        <r>
          <rPr>
            <sz val="9"/>
            <rFont val="宋体"/>
            <family val="3"/>
            <charset val="134"/>
          </rPr>
          <t>填报第1-5列金额。</t>
        </r>
      </text>
    </comment>
    <comment ref="B4" authorId="0" shapeId="0" xr:uid="{00000000-0006-0000-1800-000005000000}">
      <text>
        <r>
          <rPr>
            <sz val="9"/>
            <rFont val="宋体"/>
            <family val="3"/>
            <charset val="134"/>
          </rPr>
          <t>填报纳税人本年度支付给在本企业任职或者受雇的员工的所有现金形式或非现金形式的劳动报酬及其会计核算、纳税调整等金额。</t>
        </r>
      </text>
    </comment>
    <comment ref="B5" authorId="0" shapeId="0" xr:uid="{00000000-0006-0000-1800-000006000000}">
      <text>
        <r>
          <rPr>
            <sz val="9"/>
            <rFont val="宋体"/>
            <family val="3"/>
            <charset val="134"/>
          </rPr>
          <t>适用于执行《上市公司股权激励管理办法》（中国证券监督管理委员会令第126号）的纳税人填报。</t>
        </r>
      </text>
    </comment>
    <comment ref="C5" authorId="0" shapeId="0" xr:uid="{00000000-0006-0000-1800-000007000000}">
      <text>
        <r>
          <rPr>
            <sz val="9"/>
            <rFont val="宋体"/>
            <family val="3"/>
            <charset val="134"/>
          </rPr>
          <t>填报纳税人按照国家有关规定建立职工股权激励计划，会计核算计入成本费用的金额。</t>
        </r>
      </text>
    </comment>
    <comment ref="D5" authorId="0" shapeId="0" xr:uid="{00000000-0006-0000-1800-000008000000}">
      <text>
        <r>
          <rPr>
            <sz val="9"/>
            <rFont val="宋体"/>
            <family val="3"/>
            <charset val="134"/>
          </rPr>
          <t>填报纳税人根据本年实际行权时股权的公允价格与激励对象实际行权支付价格的差额和数量计算确定的金额。</t>
        </r>
      </text>
    </comment>
    <comment ref="G5" authorId="0" shapeId="0" xr:uid="{00000000-0006-0000-1800-000009000000}">
      <text>
        <r>
          <rPr>
            <sz val="9"/>
            <rFont val="宋体"/>
            <family val="3"/>
            <charset val="134"/>
          </rPr>
          <t>填报行权时按照税收规定允许税前扣除的金额，按第2列金额填报。</t>
        </r>
      </text>
    </comment>
    <comment ref="H5" authorId="0" shapeId="0" xr:uid="{00000000-0006-0000-1800-00000A000000}">
      <text>
        <r>
          <rPr>
            <sz val="9"/>
            <rFont val="宋体"/>
            <family val="3"/>
            <charset val="134"/>
          </rPr>
          <t>填报第1-5列金额。</t>
        </r>
      </text>
    </comment>
    <comment ref="B6" authorId="0" shapeId="0" xr:uid="{00000000-0006-0000-1800-00000B000000}">
      <text>
        <r>
          <rPr>
            <sz val="9"/>
            <rFont val="宋体"/>
            <family val="3"/>
            <charset val="134"/>
          </rPr>
          <t>填报纳税人本年度发生的职工福利费及其会计核算、纳税调整等金额。</t>
        </r>
      </text>
    </comment>
    <comment ref="C6" authorId="0" shapeId="0" xr:uid="{00000000-0006-0000-1800-00000C000000}">
      <text>
        <r>
          <rPr>
            <sz val="9"/>
            <rFont val="宋体"/>
            <family val="3"/>
            <charset val="134"/>
          </rPr>
          <t>填报纳税人会计核算计入成本费用的职工福利费的金额。</t>
        </r>
      </text>
    </comment>
    <comment ref="D6" authorId="0" shapeId="0" xr:uid="{00000000-0006-0000-1800-00000D000000}">
      <text>
        <r>
          <rPr>
            <sz val="9"/>
            <rFont val="宋体"/>
            <family val="3"/>
            <charset val="134"/>
          </rPr>
          <t>分析填报纳税人</t>
        </r>
        <r>
          <rPr>
            <sz val="9"/>
            <rFont val="Tahoma"/>
            <family val="2"/>
          </rPr>
          <t>“</t>
        </r>
        <r>
          <rPr>
            <sz val="9"/>
            <rFont val="宋体"/>
            <family val="3"/>
            <charset val="134"/>
          </rPr>
          <t>应付职工薪酬</t>
        </r>
        <r>
          <rPr>
            <sz val="9"/>
            <rFont val="Tahoma"/>
            <family val="2"/>
          </rPr>
          <t>”</t>
        </r>
        <r>
          <rPr>
            <sz val="9"/>
            <rFont val="宋体"/>
            <family val="3"/>
            <charset val="134"/>
          </rPr>
          <t>会计科目下的职工福利费用实际发生额。</t>
        </r>
      </text>
    </comment>
    <comment ref="G6" authorId="0" shapeId="0" xr:uid="{00000000-0006-0000-1800-00000E000000}">
      <text>
        <r>
          <rPr>
            <sz val="9"/>
            <rFont val="宋体"/>
            <family val="3"/>
            <charset val="134"/>
          </rPr>
          <t>填报按照税收规定允许税前扣除的金额，按第1行第5列“工资薪金支出\税收金额”×税收规定扣除率与第1列、第2列三者孰小值填报。</t>
        </r>
      </text>
    </comment>
    <comment ref="B7" authorId="0" shapeId="0" xr:uid="{00000000-0006-0000-1800-00000F000000}">
      <text>
        <r>
          <rPr>
            <sz val="9"/>
            <rFont val="宋体"/>
            <family val="3"/>
            <charset val="134"/>
          </rPr>
          <t>填报第5行金额或者第5+6行金额。</t>
        </r>
      </text>
    </comment>
    <comment ref="B8" authorId="0" shapeId="0" xr:uid="{00000000-0006-0000-1800-000010000000}">
      <text>
        <r>
          <rPr>
            <sz val="9"/>
            <rFont val="宋体"/>
            <family val="3"/>
            <charset val="134"/>
          </rPr>
          <t>适用于按照税收规定职工教育经费按比例税前扣除的纳税人填报，填报纳税人本年度发生的按税收规定比例扣除的职工教育经费及其会计核算、纳税调整等金额。</t>
        </r>
      </text>
    </comment>
    <comment ref="C8" authorId="0" shapeId="0" xr:uid="{00000000-0006-0000-1800-000011000000}">
      <text>
        <r>
          <rPr>
            <sz val="9"/>
            <rFont val="宋体"/>
            <family val="3"/>
            <charset val="134"/>
          </rPr>
          <t>填报纳税人会计核算计入成本费用的按税收规定比例扣除的职工教育经费金额，不包括第6行“按税收规定全额扣除的职工培训费用”金额。</t>
        </r>
      </text>
    </comment>
    <comment ref="D8" authorId="0" shapeId="0" xr:uid="{00000000-0006-0000-1800-000012000000}">
      <text>
        <r>
          <rPr>
            <sz val="9"/>
            <rFont val="宋体"/>
            <family val="3"/>
            <charset val="134"/>
          </rPr>
          <t>分析填报纳税人“应付职工薪酬”会计科目下的职工教育经费实际发生额，不包括第6行“按税收规定全额扣除的职工培训费用”金额。</t>
        </r>
      </text>
    </comment>
    <comment ref="F8" authorId="0" shapeId="0" xr:uid="{00000000-0006-0000-1800-000013000000}">
      <text>
        <r>
          <rPr>
            <sz val="9"/>
            <rFont val="宋体"/>
            <family val="3"/>
            <charset val="134"/>
          </rPr>
          <t>填报纳税人以前年度累计结转准予扣除的职工教育经费支出余额。</t>
        </r>
      </text>
    </comment>
    <comment ref="G8" authorId="0" shapeId="0" xr:uid="{00000000-0006-0000-1800-000014000000}">
      <text>
        <r>
          <rPr>
            <sz val="9"/>
            <rFont val="宋体"/>
            <family val="3"/>
            <charset val="134"/>
          </rPr>
          <t>填报纳税人按照税收规定允许税前扣除的金额（不包括第6行“按税收规定全额扣除的职工培训费用”金额），按第1行第5列“工资薪金支出\税收金额”×税收规定扣除率与第2+4列的孰小值填报。</t>
        </r>
      </text>
    </comment>
    <comment ref="H8" authorId="0" shapeId="0" xr:uid="{00000000-0006-0000-1800-000015000000}">
      <text>
        <r>
          <rPr>
            <b/>
            <sz val="9"/>
            <color indexed="10"/>
            <rFont val="宋体"/>
            <family val="3"/>
            <charset val="134"/>
          </rPr>
          <t>提示：</t>
        </r>
        <r>
          <rPr>
            <b/>
            <sz val="9"/>
            <rFont val="宋体"/>
            <family val="3"/>
            <charset val="134"/>
          </rPr>
          <t>实际操作中还要关注本年实际发生额。</t>
        </r>
      </text>
    </comment>
    <comment ref="B9" authorId="0" shapeId="0" xr:uid="{00000000-0006-0000-1800-000016000000}">
      <text>
        <r>
          <rPr>
            <sz val="9"/>
            <rFont val="宋体"/>
            <family val="3"/>
            <charset val="134"/>
          </rPr>
          <t>适用于按照税收规定职工培训费用允许全额税前扣除的纳税人填报，填报纳税人本年度发生的按税收规定全额扣除的职工培训费用及其会计核算、纳税调整等金额。</t>
        </r>
      </text>
    </comment>
    <comment ref="C9" authorId="0" shapeId="0" xr:uid="{00000000-0006-0000-1800-000017000000}">
      <text>
        <r>
          <rPr>
            <sz val="9"/>
            <rFont val="宋体"/>
            <family val="3"/>
            <charset val="134"/>
          </rPr>
          <t>填报纳税人会计核算计入成本费用的按税收规定全额扣除的职工培训费用金额。</t>
        </r>
      </text>
    </comment>
    <comment ref="D9" authorId="0" shapeId="0" xr:uid="{00000000-0006-0000-1800-000018000000}">
      <text>
        <r>
          <rPr>
            <sz val="9"/>
            <rFont val="宋体"/>
            <family val="3"/>
            <charset val="134"/>
          </rPr>
          <t>分析填报纳税人“应付职工薪酬”会计科目下的职工教育经费本年实际发生额中可全额扣除的职工培训费用金额。</t>
        </r>
      </text>
    </comment>
    <comment ref="G9" authorId="0" shapeId="0" xr:uid="{00000000-0006-0000-1800-000019000000}">
      <text>
        <r>
          <rPr>
            <sz val="9"/>
            <rFont val="宋体"/>
            <family val="3"/>
            <charset val="134"/>
          </rPr>
          <t>填报按照税收规定允许税前扣除的金额，按第2列金额填报。</t>
        </r>
      </text>
    </comment>
    <comment ref="B10" authorId="0" shapeId="0" xr:uid="{00000000-0006-0000-1800-00001A000000}">
      <text>
        <r>
          <rPr>
            <sz val="9"/>
            <rFont val="宋体"/>
            <family val="3"/>
            <charset val="134"/>
          </rPr>
          <t>填报纳税人本年度拨缴工会经费及其会计核算、纳税调整等金额。</t>
        </r>
      </text>
    </comment>
    <comment ref="C10" authorId="0" shapeId="0" xr:uid="{00000000-0006-0000-1800-00001B000000}">
      <text>
        <r>
          <rPr>
            <sz val="9"/>
            <rFont val="宋体"/>
            <family val="3"/>
            <charset val="134"/>
          </rPr>
          <t>填报纳税人会计核算计入成本费用的工会经费支出金额。</t>
        </r>
      </text>
    </comment>
    <comment ref="D10" authorId="0" shapeId="0" xr:uid="{00000000-0006-0000-1800-00001C000000}">
      <text>
        <r>
          <rPr>
            <sz val="9"/>
            <rFont val="宋体"/>
            <family val="3"/>
            <charset val="134"/>
          </rPr>
          <t>分析填报纳税人“应付职工薪酬”会计科目下的工会经费本年实际发生额。</t>
        </r>
      </text>
    </comment>
    <comment ref="G10" authorId="0" shapeId="0" xr:uid="{00000000-0006-0000-1800-00001D000000}">
      <text>
        <r>
          <rPr>
            <sz val="9"/>
            <rFont val="宋体"/>
            <family val="3"/>
            <charset val="134"/>
          </rPr>
          <t>填报按照税收规定允许税前扣除的金额，按第1行第5列“工资薪金支出\税收金额”×税收规定扣除率与第1列、第2列三者孰小值填报。</t>
        </r>
      </text>
    </comment>
    <comment ref="B11" authorId="0" shapeId="0" xr:uid="{00000000-0006-0000-1800-00001E000000}">
      <text>
        <r>
          <rPr>
            <sz val="9"/>
            <rFont val="宋体"/>
            <family val="3"/>
            <charset val="134"/>
          </rPr>
          <t>填报纳税人依照国务院有关主管部门或者省级人民政府规定的范围和标准为职工缴纳的基本社会保险费及其会计核算、纳税调整等金额。</t>
        </r>
      </text>
    </comment>
    <comment ref="C11" authorId="0" shapeId="0" xr:uid="{00000000-0006-0000-1800-00001F000000}">
      <text>
        <r>
          <rPr>
            <sz val="9"/>
            <rFont val="宋体"/>
            <family val="3"/>
            <charset val="134"/>
          </rPr>
          <t>填报纳税人会计核算的各类基本社会保障性缴款的金额。</t>
        </r>
      </text>
    </comment>
    <comment ref="D11" authorId="0" shapeId="0" xr:uid="{00000000-0006-0000-1800-000020000000}">
      <text>
        <r>
          <rPr>
            <sz val="9"/>
            <rFont val="宋体"/>
            <family val="3"/>
            <charset val="134"/>
          </rPr>
          <t>分析填报纳税人“应付职工薪酬”会计科目下的各类基本社会保障性缴款本年实际发生额。</t>
        </r>
      </text>
    </comment>
    <comment ref="G11" authorId="0" shapeId="0" xr:uid="{00000000-0006-0000-1800-000021000000}">
      <text>
        <r>
          <rPr>
            <sz val="9"/>
            <rFont val="宋体"/>
            <family val="3"/>
            <charset val="134"/>
          </rPr>
          <t>填报按照税收规定允许税前扣除的各类基本社会保障性缴款的金额，按纳税人依照国务院有关主管部门或者省级人民政府规定的范围和标准计算的各类基本社会保障性缴款的金额、第1列及第2列孰小值填报。</t>
        </r>
      </text>
    </comment>
    <comment ref="B12" authorId="0" shapeId="0" xr:uid="{00000000-0006-0000-1800-000022000000}">
      <text>
        <r>
          <rPr>
            <sz val="9"/>
            <rFont val="宋体"/>
            <family val="3"/>
            <charset val="134"/>
          </rPr>
          <t>填报纳税人依照国务院有关主管部门或者省级人民政府规定的范围和标准为职工缴纳的住房公积金及其会计核算、纳税调整等金额。</t>
        </r>
      </text>
    </comment>
    <comment ref="C12" authorId="0" shapeId="0" xr:uid="{00000000-0006-0000-1800-000023000000}">
      <text>
        <r>
          <rPr>
            <sz val="9"/>
            <rFont val="宋体"/>
            <family val="3"/>
            <charset val="134"/>
          </rPr>
          <t>填报纳税人会计核算的住房公积金金额。</t>
        </r>
      </text>
    </comment>
    <comment ref="D12" authorId="0" shapeId="0" xr:uid="{00000000-0006-0000-1800-000024000000}">
      <text>
        <r>
          <rPr>
            <sz val="9"/>
            <rFont val="宋体"/>
            <family val="3"/>
            <charset val="134"/>
          </rPr>
          <t>分析填报纳税人“应付职工薪酬”会计科目下的住房公积金本年实际发生额。</t>
        </r>
      </text>
    </comment>
    <comment ref="G12" authorId="0" shapeId="0" xr:uid="{00000000-0006-0000-1800-000025000000}">
      <text>
        <r>
          <rPr>
            <sz val="9"/>
            <rFont val="宋体"/>
            <family val="3"/>
            <charset val="134"/>
          </rPr>
          <t>填报按照税收规定允许税前扣除的住房公积金金额，按纳税人依照国务院有关主管部门或者省级人民政府规定的范围和标准计算的住房公积金金额、第1列及第2列三者孰小值填报。</t>
        </r>
      </text>
    </comment>
    <comment ref="B13" authorId="0" shapeId="0" xr:uid="{00000000-0006-0000-1800-000026000000}">
      <text>
        <r>
          <rPr>
            <sz val="9"/>
            <rFont val="宋体"/>
            <family val="3"/>
            <charset val="134"/>
          </rPr>
          <t>填报纳税人为投资者或者职工支付的补充养老保险费及其会计核算、纳税调整等金额。</t>
        </r>
      </text>
    </comment>
    <comment ref="C13" authorId="0" shapeId="0" xr:uid="{00000000-0006-0000-1800-000027000000}">
      <text>
        <r>
          <rPr>
            <sz val="9"/>
            <rFont val="宋体"/>
            <family val="3"/>
            <charset val="134"/>
          </rPr>
          <t>填报纳税人会计核算的补充养老保险金额。</t>
        </r>
      </text>
    </comment>
    <comment ref="D13" authorId="0" shapeId="0" xr:uid="{00000000-0006-0000-1800-000028000000}">
      <text>
        <r>
          <rPr>
            <sz val="9"/>
            <rFont val="宋体"/>
            <family val="3"/>
            <charset val="134"/>
          </rPr>
          <t>分析填报纳税人“应付职工薪酬”会计科目下的补充养老保险本年实际发生额。</t>
        </r>
      </text>
    </comment>
    <comment ref="G13" authorId="0" shapeId="0" xr:uid="{00000000-0006-0000-1800-000029000000}">
      <text>
        <r>
          <rPr>
            <sz val="9"/>
            <rFont val="宋体"/>
            <family val="3"/>
            <charset val="134"/>
          </rPr>
          <t>填报按照税收规定允许税前扣除的补充养老保险的金额，按第1行第5列“工资薪金支出\税收金额”×税收规定扣除率与第1列、第2列三者孰小值填报。</t>
        </r>
      </text>
    </comment>
    <comment ref="B14" authorId="0" shapeId="0" xr:uid="{00000000-0006-0000-1800-00002A000000}">
      <text>
        <r>
          <rPr>
            <sz val="9"/>
            <rFont val="宋体"/>
            <family val="3"/>
            <charset val="134"/>
          </rPr>
          <t>填报纳税人为投资者或者职工支付的补充医疗保险费及其会计核算、纳税调整等金额。</t>
        </r>
      </text>
    </comment>
    <comment ref="C14" authorId="0" shapeId="0" xr:uid="{00000000-0006-0000-1800-00002B000000}">
      <text>
        <r>
          <rPr>
            <sz val="9"/>
            <rFont val="宋体"/>
            <family val="3"/>
            <charset val="134"/>
          </rPr>
          <t>填报纳税人会计核算的补充医疗保险金额。</t>
        </r>
      </text>
    </comment>
    <comment ref="D14" authorId="0" shapeId="0" xr:uid="{00000000-0006-0000-1800-00002C000000}">
      <text>
        <r>
          <rPr>
            <sz val="9"/>
            <rFont val="宋体"/>
            <family val="3"/>
            <charset val="134"/>
          </rPr>
          <t>分析填报纳税人“应付职工薪酬”会计科目下的补充医疗保险本年实际发生额。</t>
        </r>
      </text>
    </comment>
    <comment ref="G14" authorId="0" shapeId="0" xr:uid="{00000000-0006-0000-1800-00002D000000}">
      <text>
        <r>
          <rPr>
            <sz val="9"/>
            <rFont val="宋体"/>
            <family val="3"/>
            <charset val="134"/>
          </rPr>
          <t>填报按照税收规定允许税前扣除的补充医疗保险的金额，按第1行第5列“工资薪金支出\税收金额”×税收规定扣除率与第1列、第2列三者孰小值填报。</t>
        </r>
      </text>
    </comment>
    <comment ref="B15" authorId="0" shapeId="0" xr:uid="{00000000-0006-0000-1800-00002E000000}">
      <text>
        <r>
          <rPr>
            <sz val="9"/>
            <rFont val="宋体"/>
            <family val="3"/>
            <charset val="134"/>
          </rPr>
          <t>填报其他职工薪酬的金额及其会计核算、纳税调整等金额。</t>
        </r>
      </text>
    </comment>
    <comment ref="B16" authorId="0" shapeId="0" xr:uid="{00000000-0006-0000-1800-00002F000000}">
      <text>
        <r>
          <rPr>
            <sz val="9"/>
            <rFont val="宋体"/>
            <family val="3"/>
            <charset val="134"/>
          </rPr>
          <t>填报第1+3+4+7+8+9+10+11+12行金额</t>
        </r>
      </text>
    </comment>
    <comment ref="H16" authorId="0" shapeId="0" xr:uid="{00000000-0006-0000-1800-000030000000}">
      <text>
        <r>
          <rPr>
            <sz val="9"/>
            <color indexed="10"/>
            <rFont val="宋体"/>
            <family val="3"/>
            <charset val="134"/>
          </rPr>
          <t>表间关系：</t>
        </r>
        <r>
          <rPr>
            <sz val="9"/>
            <rFont val="宋体"/>
            <family val="3"/>
            <charset val="134"/>
          </rPr>
          <t>若第13行第6列≥0，第13行第6列＝表A105000第14行第3列；若第13行第6列＜0，第13行第6列的绝对值＝表A105000第14行第4列。</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MZH</author>
  </authors>
  <commentList>
    <comment ref="C2" authorId="0" shapeId="0" xr:uid="{8868993A-614A-4D5C-BDF4-B9445ACDD3FF}">
      <text>
        <r>
          <rPr>
            <sz val="9"/>
            <color indexed="81"/>
            <rFont val="宋体"/>
            <family val="3"/>
            <charset val="134"/>
          </rPr>
          <t>填报广告费和业务宣传费会计处理、税收规定，以及跨年度纳税调整情况。</t>
        </r>
      </text>
    </comment>
    <comment ref="D2" authorId="0" shapeId="0" xr:uid="{ED8FDC38-8FD7-4B63-B2F0-ACB44F3C2F10}">
      <text>
        <r>
          <rPr>
            <sz val="9"/>
            <color indexed="81"/>
            <rFont val="宋体"/>
            <family val="3"/>
            <charset val="134"/>
          </rPr>
          <t>填报保险企业手续费及佣金支出会计处理、税收规定，以及跨年度纳税调整情况。</t>
        </r>
      </text>
    </comment>
    <comment ref="B4" authorId="0" shapeId="0" xr:uid="{02D5BC85-2E3F-44E4-88AD-2BD11EA5E8FD}">
      <text>
        <r>
          <rPr>
            <sz val="9"/>
            <color indexed="81"/>
            <rFont val="宋体"/>
            <family val="3"/>
            <charset val="134"/>
          </rPr>
          <t>填报纳税人计入本年损益的支出金额。</t>
        </r>
      </text>
    </comment>
    <comment ref="B5" authorId="0" shapeId="0" xr:uid="{CC054532-03F8-4C0E-9568-32D4386CC6D6}">
      <text>
        <r>
          <rPr>
            <sz val="9"/>
            <color indexed="81"/>
            <rFont val="宋体"/>
            <family val="3"/>
            <charset val="134"/>
          </rPr>
          <t>填报税收规定不允许扣除的支出金额。</t>
        </r>
      </text>
    </comment>
    <comment ref="B6" authorId="0" shapeId="0" xr:uid="{65902632-372E-4A06-84C1-5B1C79D9767D}">
      <text>
        <r>
          <rPr>
            <sz val="9"/>
            <color indexed="81"/>
            <rFont val="宋体"/>
            <family val="3"/>
            <charset val="134"/>
          </rPr>
          <t>填报第1-2行的余额。</t>
        </r>
      </text>
    </comment>
    <comment ref="B7" authorId="0" shapeId="0" xr:uid="{A55D0765-0D0C-487E-923D-BBA48E64B1F1}">
      <text>
        <r>
          <rPr>
            <sz val="9"/>
            <color indexed="81"/>
            <rFont val="宋体"/>
            <family val="3"/>
            <charset val="134"/>
          </rPr>
          <t>填报按照税收规定计算扣除限额的基数。“广告费和业务宣传费”列次填写计算扣除限额的当年销售（营业）收入。“保险企业手续费及佣金支出”列次填报当年保险企业全部保费收入扣除退保金等后余额。</t>
        </r>
      </text>
    </comment>
    <comment ref="B8" authorId="0" shapeId="0" xr:uid="{56DC2CB9-A0ED-4AD7-9E79-902264A4C552}">
      <text>
        <r>
          <rPr>
            <sz val="9"/>
            <color indexed="81"/>
            <rFont val="宋体"/>
            <family val="3"/>
            <charset val="134"/>
          </rPr>
          <t>填报税收规定的扣除比例。</t>
        </r>
      </text>
    </comment>
    <comment ref="B9" authorId="0" shapeId="0" xr:uid="{5FD1B571-9CC2-47A0-8664-53D285D08FA7}">
      <text>
        <r>
          <rPr>
            <sz val="9"/>
            <color indexed="81"/>
            <rFont val="宋体"/>
            <family val="3"/>
            <charset val="134"/>
          </rPr>
          <t>填报第4×5行的金额。</t>
        </r>
      </text>
    </comment>
    <comment ref="B10" authorId="0" shapeId="0" xr:uid="{672745B1-DC19-4787-A2A0-D4B1134FBCD9}">
      <text>
        <r>
          <rPr>
            <sz val="9"/>
            <color indexed="81"/>
            <rFont val="宋体"/>
            <family val="3"/>
            <charset val="134"/>
          </rPr>
          <t>若第3行＞第6行,填报第3-6行的余额；若第3行≤第6行,填报0。</t>
        </r>
      </text>
    </comment>
    <comment ref="B11" authorId="0" shapeId="0" xr:uid="{47DA63C9-0E15-4BC5-9A58-E47110813D22}">
      <text>
        <r>
          <rPr>
            <sz val="9"/>
            <color indexed="81"/>
            <rFont val="宋体"/>
            <family val="3"/>
            <charset val="134"/>
          </rPr>
          <t>填报以前年度允许税前扣除但超过扣除限额未扣除、结转扣除的支出金额。</t>
        </r>
      </text>
    </comment>
    <comment ref="B12" authorId="0" shapeId="0" xr:uid="{B1A9147E-A587-430C-91F6-C24089FC1299}">
      <text>
        <r>
          <rPr>
            <sz val="9"/>
            <color indexed="81"/>
            <rFont val="宋体"/>
            <family val="3"/>
            <charset val="134"/>
          </rPr>
          <t>若第3行＞第6行,填0；若第3行≤第6行,填报第6-3行与第8行的孰小值。</t>
        </r>
      </text>
    </comment>
    <comment ref="B13" authorId="0" shapeId="0" xr:uid="{B678FCE5-469F-4126-B893-63F2C3D1678F}">
      <text>
        <r>
          <rPr>
            <sz val="9"/>
            <color indexed="81"/>
            <rFont val="宋体"/>
            <family val="3"/>
            <charset val="134"/>
          </rPr>
          <t>本行第1列填报签订广告费和业务宣传费分摊协议（以下简称分摊协议）的关联企业的一方，按照分摊协议，将其发生的不超过当年销售（营业）收入税前扣除限额比例内的广告费和业务宣传费支出归集至其他关联方扣除的广告费和业务宣传费，本行应≤第3行与第6行的孰小值。本行第2列不可填报。</t>
        </r>
      </text>
    </comment>
    <comment ref="B14" authorId="0" shapeId="0" xr:uid="{2D6DCE16-FB40-4DAE-BDAD-4EBF49D94D74}">
      <text>
        <r>
          <rPr>
            <sz val="9"/>
            <color indexed="81"/>
            <rFont val="宋体"/>
            <family val="3"/>
            <charset val="134"/>
          </rPr>
          <t>本行第1列填报签订广告费和业务宣传费分摊协议（以下简称分摊协议）的关联企业的一方，按照分摊协议，从其他关联方归集至本企业的广告费和业务宣传费。本行第2列不可填报。</t>
        </r>
      </text>
    </comment>
    <comment ref="B15" authorId="0" shapeId="0" xr:uid="{8F44DD3B-4312-437B-B115-83D21861973B}">
      <text>
        <r>
          <rPr>
            <sz val="9"/>
            <color indexed="81"/>
            <rFont val="宋体"/>
            <family val="3"/>
            <charset val="134"/>
          </rPr>
          <t>若第3行＞第6行,填报第2+3-6+10-11行的金额；若第3行≤第6行,填报第2+10-11-9行的金额。</t>
        </r>
      </text>
    </comment>
    <comment ref="B16" authorId="0" shapeId="0" xr:uid="{08EBD283-0903-4C0D-8F4B-F761921A6D7F}">
      <text>
        <r>
          <rPr>
            <sz val="9"/>
            <color indexed="81"/>
            <rFont val="宋体"/>
            <family val="3"/>
            <charset val="134"/>
          </rPr>
          <t>填报第7+8-9行的金额。</t>
        </r>
      </text>
    </comment>
  </commentList>
</comments>
</file>

<file path=xl/sharedStrings.xml><?xml version="1.0" encoding="utf-8"?>
<sst xmlns="http://schemas.openxmlformats.org/spreadsheetml/2006/main" count="5337" uniqueCount="4609">
  <si>
    <t>一般企业财务报表格式
（适用于已执行新金融准则或新收入准则的企业）</t>
  </si>
  <si>
    <t>资产负债表</t>
  </si>
  <si>
    <t>会企01表</t>
  </si>
  <si>
    <t xml:space="preserve">编制单位: </t>
  </si>
  <si>
    <t>年   月    日</t>
  </si>
  <si>
    <t>单位:元</t>
  </si>
  <si>
    <t>资产</t>
  </si>
  <si>
    <r>
      <rPr>
        <sz val="10.5"/>
        <rFont val="SimSun"/>
        <charset val="134"/>
      </rPr>
      <t>期末余额</t>
    </r>
  </si>
  <si>
    <r>
      <rPr>
        <sz val="10.5"/>
        <rFont val="SimSun"/>
        <charset val="134"/>
      </rPr>
      <t>年初余额</t>
    </r>
  </si>
  <si>
    <r>
      <rPr>
        <sz val="10.5"/>
        <rFont val="SimSun"/>
        <charset val="134"/>
      </rPr>
      <t>负债和所有者权益（或股东权益）</t>
    </r>
  </si>
  <si>
    <t>流动资产：</t>
  </si>
  <si>
    <r>
      <rPr>
        <sz val="10.5"/>
        <rFont val="SimSun"/>
        <charset val="134"/>
      </rPr>
      <t>流动负债：</t>
    </r>
  </si>
  <si>
    <r>
      <rPr>
        <sz val="10.5"/>
        <rFont val="SimSun"/>
        <charset val="134"/>
      </rPr>
      <t>货币资金</t>
    </r>
  </si>
  <si>
    <r>
      <rPr>
        <sz val="10.5"/>
        <rFont val="SimSun"/>
        <charset val="134"/>
      </rPr>
      <t>短期借款</t>
    </r>
  </si>
  <si>
    <r>
      <rPr>
        <sz val="10.5"/>
        <rFont val="SimSun"/>
        <charset val="134"/>
      </rPr>
      <t>交易性金融资产</t>
    </r>
  </si>
  <si>
    <r>
      <rPr>
        <sz val="10.5"/>
        <rFont val="SimSun"/>
        <charset val="134"/>
      </rPr>
      <t>交易性金融负债</t>
    </r>
  </si>
  <si>
    <r>
      <rPr>
        <sz val="10.5"/>
        <rFont val="SimSun"/>
        <charset val="134"/>
      </rPr>
      <t>衍生金融资产</t>
    </r>
  </si>
  <si>
    <r>
      <rPr>
        <sz val="10.5"/>
        <rFont val="SimSun"/>
        <charset val="134"/>
      </rPr>
      <t>衍生金融负债</t>
    </r>
  </si>
  <si>
    <r>
      <rPr>
        <sz val="10.5"/>
        <rFont val="SimSun"/>
        <charset val="134"/>
      </rPr>
      <t>应收票据及应收账款</t>
    </r>
  </si>
  <si>
    <r>
      <rPr>
        <sz val="10.5"/>
        <rFont val="SimSun"/>
        <charset val="134"/>
      </rPr>
      <t>应付票据及应付账款</t>
    </r>
  </si>
  <si>
    <r>
      <rPr>
        <sz val="10.5"/>
        <rFont val="SimSun"/>
        <charset val="134"/>
      </rPr>
      <t>预付款项</t>
    </r>
  </si>
  <si>
    <r>
      <rPr>
        <sz val="10.5"/>
        <rFont val="SimSun"/>
        <charset val="134"/>
      </rPr>
      <t>预收款项</t>
    </r>
  </si>
  <si>
    <r>
      <rPr>
        <sz val="10.5"/>
        <rFont val="SimSun"/>
        <charset val="134"/>
      </rPr>
      <t>其他应收款</t>
    </r>
  </si>
  <si>
    <r>
      <rPr>
        <sz val="10.5"/>
        <rFont val="SimSun"/>
        <charset val="134"/>
      </rPr>
      <t>合同负债</t>
    </r>
  </si>
  <si>
    <r>
      <rPr>
        <sz val="10.5"/>
        <rFont val="SimSun"/>
        <charset val="134"/>
      </rPr>
      <t>存货</t>
    </r>
  </si>
  <si>
    <r>
      <rPr>
        <sz val="10.5"/>
        <rFont val="SimSun"/>
        <charset val="134"/>
      </rPr>
      <t>应付职工薪酬</t>
    </r>
  </si>
  <si>
    <r>
      <rPr>
        <sz val="10.5"/>
        <rFont val="SimSun"/>
        <charset val="134"/>
      </rPr>
      <t>合同资产</t>
    </r>
  </si>
  <si>
    <r>
      <rPr>
        <sz val="10.5"/>
        <rFont val="SimSun"/>
        <charset val="134"/>
      </rPr>
      <t>应交税费</t>
    </r>
  </si>
  <si>
    <r>
      <rPr>
        <sz val="10.5"/>
        <rFont val="SimSun"/>
        <charset val="134"/>
      </rPr>
      <t>持有待售资产</t>
    </r>
  </si>
  <si>
    <r>
      <rPr>
        <sz val="10.5"/>
        <rFont val="SimSun"/>
        <charset val="134"/>
      </rPr>
      <t>其他应付款</t>
    </r>
  </si>
  <si>
    <r>
      <rPr>
        <sz val="10.5"/>
        <rFont val="SimSun"/>
        <charset val="134"/>
      </rPr>
      <t>一年内到期的非流动资产</t>
    </r>
  </si>
  <si>
    <r>
      <rPr>
        <sz val="10.5"/>
        <rFont val="SimSun"/>
        <charset val="134"/>
      </rPr>
      <t>持有待售负债</t>
    </r>
  </si>
  <si>
    <r>
      <rPr>
        <sz val="10.5"/>
        <rFont val="SimSun"/>
        <charset val="134"/>
      </rPr>
      <t>其他流动资产</t>
    </r>
  </si>
  <si>
    <r>
      <rPr>
        <sz val="10.5"/>
        <rFont val="SimSun"/>
        <charset val="134"/>
      </rPr>
      <t>一年内到期的非流动负债</t>
    </r>
  </si>
  <si>
    <r>
      <rPr>
        <sz val="10.5"/>
        <rFont val="SimSun"/>
        <charset val="134"/>
      </rPr>
      <t>流动资产合计</t>
    </r>
  </si>
  <si>
    <r>
      <rPr>
        <sz val="10.5"/>
        <rFont val="SimSun"/>
        <charset val="134"/>
      </rPr>
      <t>其他流动负债</t>
    </r>
  </si>
  <si>
    <r>
      <rPr>
        <sz val="10.5"/>
        <rFont val="SimSun"/>
        <charset val="134"/>
      </rPr>
      <t>非流动资产：</t>
    </r>
  </si>
  <si>
    <r>
      <rPr>
        <sz val="10.5"/>
        <rFont val="SimSun"/>
        <charset val="134"/>
      </rPr>
      <t>流动负债合计</t>
    </r>
  </si>
  <si>
    <r>
      <rPr>
        <sz val="10.5"/>
        <rFont val="SimSun"/>
        <charset val="134"/>
      </rPr>
      <t>债权投资</t>
    </r>
  </si>
  <si>
    <r>
      <rPr>
        <sz val="10.5"/>
        <rFont val="SimSun"/>
        <charset val="134"/>
      </rPr>
      <t>非流动负债：</t>
    </r>
  </si>
  <si>
    <r>
      <rPr>
        <sz val="10.5"/>
        <rFont val="SimSun"/>
        <charset val="134"/>
      </rPr>
      <t>其他债权投资</t>
    </r>
  </si>
  <si>
    <r>
      <rPr>
        <sz val="10.5"/>
        <rFont val="SimSun"/>
        <charset val="134"/>
      </rPr>
      <t>长期借款</t>
    </r>
  </si>
  <si>
    <r>
      <rPr>
        <sz val="10.5"/>
        <rFont val="SimSun"/>
        <charset val="134"/>
      </rPr>
      <t>长期应收款</t>
    </r>
  </si>
  <si>
    <r>
      <rPr>
        <sz val="10.5"/>
        <rFont val="SimSun"/>
        <charset val="134"/>
      </rPr>
      <t>应付债券</t>
    </r>
  </si>
  <si>
    <r>
      <rPr>
        <sz val="10.5"/>
        <rFont val="SimSun"/>
        <charset val="134"/>
      </rPr>
      <t>长期股权投资</t>
    </r>
  </si>
  <si>
    <r>
      <rPr>
        <sz val="10.5"/>
        <rFont val="SimSun"/>
        <charset val="134"/>
      </rPr>
      <t>其中：优先股</t>
    </r>
  </si>
  <si>
    <r>
      <rPr>
        <sz val="10.5"/>
        <rFont val="SimSun"/>
        <charset val="134"/>
      </rPr>
      <t>其他权益工具投资</t>
    </r>
  </si>
  <si>
    <r>
      <rPr>
        <sz val="10.5"/>
        <rFont val="SimSun"/>
        <charset val="134"/>
      </rPr>
      <t>永续债</t>
    </r>
  </si>
  <si>
    <r>
      <rPr>
        <sz val="10.5"/>
        <rFont val="SimSun"/>
        <charset val="134"/>
      </rPr>
      <t>其他非流动金融资产</t>
    </r>
  </si>
  <si>
    <r>
      <rPr>
        <sz val="10.5"/>
        <rFont val="SimSun"/>
        <charset val="134"/>
      </rPr>
      <t>长期应付款</t>
    </r>
  </si>
  <si>
    <r>
      <rPr>
        <sz val="10.5"/>
        <rFont val="SimSun"/>
        <charset val="134"/>
      </rPr>
      <t>投资性房地产</t>
    </r>
  </si>
  <si>
    <r>
      <rPr>
        <sz val="10.5"/>
        <rFont val="SimSun"/>
        <charset val="134"/>
      </rPr>
      <t>预计负债</t>
    </r>
  </si>
  <si>
    <r>
      <rPr>
        <sz val="10.5"/>
        <rFont val="SimSun"/>
        <charset val="134"/>
      </rPr>
      <t>固定资产</t>
    </r>
  </si>
  <si>
    <r>
      <rPr>
        <sz val="10.5"/>
        <rFont val="SimSun"/>
        <charset val="134"/>
      </rPr>
      <t>递延收益</t>
    </r>
  </si>
  <si>
    <r>
      <rPr>
        <sz val="10.5"/>
        <rFont val="SimSun"/>
        <charset val="134"/>
      </rPr>
      <t>在建工程</t>
    </r>
  </si>
  <si>
    <r>
      <rPr>
        <sz val="10.5"/>
        <rFont val="SimSun"/>
        <charset val="134"/>
      </rPr>
      <t>递延所得税负债</t>
    </r>
  </si>
  <si>
    <r>
      <rPr>
        <sz val="10.5"/>
        <rFont val="SimSun"/>
        <charset val="134"/>
      </rPr>
      <t>生产性生物资产</t>
    </r>
  </si>
  <si>
    <r>
      <rPr>
        <sz val="10.5"/>
        <rFont val="SimSun"/>
        <charset val="134"/>
      </rPr>
      <t>其他非流动负债</t>
    </r>
  </si>
  <si>
    <r>
      <rPr>
        <sz val="10.5"/>
        <rFont val="SimSun"/>
        <charset val="134"/>
      </rPr>
      <t>油气资产</t>
    </r>
  </si>
  <si>
    <r>
      <rPr>
        <sz val="10.5"/>
        <rFont val="SimSun"/>
        <charset val="134"/>
      </rPr>
      <t>非流动负债合计</t>
    </r>
  </si>
  <si>
    <r>
      <rPr>
        <sz val="10.5"/>
        <rFont val="SimSun"/>
        <charset val="134"/>
      </rPr>
      <t>无形资产</t>
    </r>
  </si>
  <si>
    <r>
      <rPr>
        <sz val="10.5"/>
        <rFont val="SimSun"/>
        <charset val="134"/>
      </rPr>
      <t>负债合计</t>
    </r>
  </si>
  <si>
    <r>
      <rPr>
        <sz val="10.5"/>
        <rFont val="SimSun"/>
        <charset val="134"/>
      </rPr>
      <t>开发支出</t>
    </r>
  </si>
  <si>
    <r>
      <rPr>
        <sz val="10.5"/>
        <rFont val="SimSun"/>
        <charset val="134"/>
      </rPr>
      <t>所有者权益（或股东权益）：</t>
    </r>
  </si>
  <si>
    <r>
      <rPr>
        <sz val="10.5"/>
        <rFont val="SimSun"/>
        <charset val="134"/>
      </rPr>
      <t>商誉</t>
    </r>
  </si>
  <si>
    <r>
      <rPr>
        <sz val="10.5"/>
        <rFont val="SimSun"/>
        <charset val="134"/>
      </rPr>
      <t>实收资本（或股本）</t>
    </r>
  </si>
  <si>
    <r>
      <rPr>
        <sz val="10.5"/>
        <rFont val="SimSun"/>
        <charset val="134"/>
      </rPr>
      <t>长期待摊费用</t>
    </r>
  </si>
  <si>
    <r>
      <rPr>
        <sz val="10.5"/>
        <rFont val="SimSun"/>
        <charset val="134"/>
      </rPr>
      <t>其他权益工具</t>
    </r>
  </si>
  <si>
    <r>
      <rPr>
        <sz val="10.5"/>
        <rFont val="SimSun"/>
        <charset val="134"/>
      </rPr>
      <t>递延所得税资产</t>
    </r>
  </si>
  <si>
    <r>
      <rPr>
        <sz val="10.5"/>
        <rFont val="SimSun"/>
        <charset val="134"/>
      </rPr>
      <t>其他非流动资产</t>
    </r>
  </si>
  <si>
    <t xml:space="preserve">      永续债</t>
  </si>
  <si>
    <r>
      <rPr>
        <sz val="10.5"/>
        <rFont val="SimSun"/>
        <charset val="134"/>
      </rPr>
      <t>非流动资产合计</t>
    </r>
  </si>
  <si>
    <r>
      <rPr>
        <sz val="10.5"/>
        <rFont val="SimSun"/>
        <charset val="134"/>
      </rPr>
      <t>资本公积</t>
    </r>
  </si>
  <si>
    <r>
      <rPr>
        <sz val="10.5"/>
        <rFont val="SimSun"/>
        <charset val="134"/>
      </rPr>
      <t>减：库存股</t>
    </r>
  </si>
  <si>
    <r>
      <rPr>
        <sz val="10.5"/>
        <rFont val="SimSun"/>
        <charset val="134"/>
      </rPr>
      <t>其他综合收益</t>
    </r>
  </si>
  <si>
    <r>
      <rPr>
        <sz val="10.5"/>
        <rFont val="SimSun"/>
        <charset val="134"/>
      </rPr>
      <t>盈余公积</t>
    </r>
  </si>
  <si>
    <r>
      <rPr>
        <sz val="10.5"/>
        <rFont val="SimSun"/>
        <charset val="134"/>
      </rPr>
      <t>未分配利润</t>
    </r>
  </si>
  <si>
    <r>
      <rPr>
        <sz val="10.5"/>
        <rFont val="SimSun"/>
        <charset val="134"/>
      </rPr>
      <t>所有者权益（或股东权益）合计</t>
    </r>
  </si>
  <si>
    <r>
      <rPr>
        <sz val="10.5"/>
        <rFont val="SimSun"/>
        <charset val="134"/>
      </rPr>
      <t>资产总计</t>
    </r>
  </si>
  <si>
    <r>
      <rPr>
        <sz val="10.5"/>
        <rFont val="SimSun"/>
        <charset val="134"/>
      </rPr>
      <t>负债和所有者权益（或股东权益）总计</t>
    </r>
  </si>
  <si>
    <t>利润表</t>
  </si>
  <si>
    <t>年   月</t>
  </si>
  <si>
    <r>
      <rPr>
        <sz val="10.5"/>
        <rFont val="SimSun"/>
        <charset val="134"/>
      </rPr>
      <t>项    目</t>
    </r>
  </si>
  <si>
    <r>
      <rPr>
        <sz val="10.5"/>
        <rFont val="SimSun"/>
        <charset val="134"/>
      </rPr>
      <t>本期金额</t>
    </r>
  </si>
  <si>
    <r>
      <rPr>
        <sz val="10.5"/>
        <rFont val="SimSun"/>
        <charset val="134"/>
      </rPr>
      <t>上期金额</t>
    </r>
  </si>
  <si>
    <r>
      <rPr>
        <sz val="10.5"/>
        <rFont val="SimSun"/>
        <charset val="134"/>
      </rPr>
      <t>一、营业收入</t>
    </r>
  </si>
  <si>
    <r>
      <rPr>
        <sz val="10.5"/>
        <rFont val="SimSun"/>
        <charset val="134"/>
      </rPr>
      <t>减：营业成本</t>
    </r>
  </si>
  <si>
    <t xml:space="preserve">    税金及附加</t>
  </si>
  <si>
    <t xml:space="preserve">    销售费用</t>
  </si>
  <si>
    <t xml:space="preserve">    管理费用</t>
  </si>
  <si>
    <t xml:space="preserve">    研发费用</t>
  </si>
  <si>
    <t xml:space="preserve">    财务费用</t>
  </si>
  <si>
    <t xml:space="preserve">    其中：利息费用</t>
  </si>
  <si>
    <t xml:space="preserve">          利息收入</t>
  </si>
  <si>
    <t xml:space="preserve">    资产减值损失</t>
  </si>
  <si>
    <t xml:space="preserve">    信用减值损失</t>
  </si>
  <si>
    <t>加：其他收益</t>
  </si>
  <si>
    <r>
      <rPr>
        <sz val="10.5"/>
        <rFont val="PMingLiU"/>
        <family val="1"/>
        <charset val="136"/>
      </rPr>
      <t xml:space="preserve">          </t>
    </r>
    <r>
      <rPr>
        <sz val="10.5"/>
        <rFont val="SimSun"/>
        <charset val="134"/>
      </rPr>
      <t>投资收益（损失以</t>
    </r>
    <r>
      <rPr>
        <sz val="10.5"/>
        <rFont val="PMingLiU"/>
        <family val="1"/>
        <charset val="136"/>
      </rPr>
      <t xml:space="preserve">“ -”    </t>
    </r>
    <r>
      <rPr>
        <sz val="10.5"/>
        <rFont val="SimSun"/>
        <charset val="134"/>
      </rPr>
      <t>号填列）</t>
    </r>
  </si>
  <si>
    <t xml:space="preserve">      其中：对联营企业和合营企业的投资收益</t>
  </si>
  <si>
    <r>
      <rPr>
        <sz val="10.5"/>
        <rFont val="PMingLiU"/>
        <family val="1"/>
        <charset val="136"/>
      </rPr>
      <t xml:space="preserve">         </t>
    </r>
    <r>
      <rPr>
        <sz val="10.5"/>
        <rFont val="SimSun"/>
        <charset val="134"/>
      </rPr>
      <t>净敞口套期收益（损失以</t>
    </r>
    <r>
      <rPr>
        <sz val="10.5"/>
        <rFont val="PMingLiU"/>
        <family val="1"/>
        <charset val="136"/>
      </rPr>
      <t xml:space="preserve">“ - ”    </t>
    </r>
    <r>
      <rPr>
        <sz val="10.5"/>
        <rFont val="SimSun"/>
        <charset val="134"/>
      </rPr>
      <t>号填列）</t>
    </r>
  </si>
  <si>
    <r>
      <rPr>
        <sz val="10.5"/>
        <rFont val="PMingLiU"/>
        <family val="1"/>
        <charset val="136"/>
      </rPr>
      <t xml:space="preserve">         </t>
    </r>
    <r>
      <rPr>
        <sz val="10.5"/>
        <rFont val="SimSun"/>
        <charset val="134"/>
      </rPr>
      <t>公允价值变动收益（损失以</t>
    </r>
    <r>
      <rPr>
        <sz val="10.5"/>
        <rFont val="PMingLiU"/>
        <family val="1"/>
        <charset val="136"/>
      </rPr>
      <t xml:space="preserve">“ -”    </t>
    </r>
    <r>
      <rPr>
        <sz val="10.5"/>
        <rFont val="SimSun"/>
        <charset val="134"/>
      </rPr>
      <t>号填列）</t>
    </r>
  </si>
  <si>
    <r>
      <rPr>
        <sz val="10.5"/>
        <rFont val="PMingLiU"/>
        <family val="1"/>
        <charset val="136"/>
      </rPr>
      <t xml:space="preserve">         </t>
    </r>
    <r>
      <rPr>
        <sz val="10.5"/>
        <rFont val="SimSun"/>
        <charset val="134"/>
      </rPr>
      <t>资产处置收益（损失以</t>
    </r>
    <r>
      <rPr>
        <sz val="10.5"/>
        <rFont val="PMingLiU"/>
        <family val="1"/>
        <charset val="136"/>
      </rPr>
      <t xml:space="preserve">“ - ”    </t>
    </r>
    <r>
      <rPr>
        <sz val="10.5"/>
        <rFont val="SimSun"/>
        <charset val="134"/>
      </rPr>
      <t>号填列）</t>
    </r>
  </si>
  <si>
    <r>
      <rPr>
        <sz val="10.5"/>
        <rFont val="SimSun"/>
        <charset val="134"/>
      </rPr>
      <t>二、营业利润（亏损以</t>
    </r>
    <r>
      <rPr>
        <sz val="10.5"/>
        <rFont val="PMingLiU"/>
        <family val="1"/>
        <charset val="136"/>
      </rPr>
      <t xml:space="preserve">“ - ”    </t>
    </r>
    <r>
      <rPr>
        <sz val="10.5"/>
        <rFont val="SimSun"/>
        <charset val="134"/>
      </rPr>
      <t>号填列）</t>
    </r>
  </si>
  <si>
    <r>
      <rPr>
        <sz val="10.5"/>
        <rFont val="SimSun"/>
        <charset val="134"/>
      </rPr>
      <t>加：营业外收入</t>
    </r>
  </si>
  <si>
    <r>
      <rPr>
        <sz val="10.5"/>
        <rFont val="SimSun"/>
        <charset val="134"/>
      </rPr>
      <t>减：营业外支出</t>
    </r>
  </si>
  <si>
    <r>
      <rPr>
        <sz val="10.5"/>
        <rFont val="SimSun"/>
        <charset val="134"/>
      </rPr>
      <t>三、利润总额（亏损总额以</t>
    </r>
    <r>
      <rPr>
        <sz val="10.5"/>
        <rFont val="PMingLiU"/>
        <family val="1"/>
        <charset val="136"/>
      </rPr>
      <t xml:space="preserve">“ -”    </t>
    </r>
    <r>
      <rPr>
        <sz val="10.5"/>
        <rFont val="SimSun"/>
        <charset val="134"/>
      </rPr>
      <t>号填列）</t>
    </r>
  </si>
  <si>
    <r>
      <rPr>
        <sz val="10.5"/>
        <rFont val="SimSun"/>
        <charset val="134"/>
      </rPr>
      <t>减：所得税费用</t>
    </r>
  </si>
  <si>
    <r>
      <rPr>
        <sz val="10.5"/>
        <rFont val="SimSun"/>
        <charset val="134"/>
      </rPr>
      <t>四、净利润（净亏损以</t>
    </r>
    <r>
      <rPr>
        <sz val="10.5"/>
        <rFont val="PMingLiU"/>
        <family val="1"/>
        <charset val="136"/>
      </rPr>
      <t xml:space="preserve">“ - ”    </t>
    </r>
    <r>
      <rPr>
        <sz val="10.5"/>
        <rFont val="SimSun"/>
        <charset val="134"/>
      </rPr>
      <t>号填列）</t>
    </r>
  </si>
  <si>
    <r>
      <rPr>
        <sz val="10.5"/>
        <rFont val="SimSun"/>
        <charset val="134"/>
      </rPr>
      <t>（一）持续经营净利润（净亏损以</t>
    </r>
    <r>
      <rPr>
        <sz val="10.5"/>
        <rFont val="PMingLiU"/>
        <family val="1"/>
        <charset val="136"/>
      </rPr>
      <t xml:space="preserve">“ - ”    </t>
    </r>
    <r>
      <rPr>
        <sz val="10.5"/>
        <rFont val="SimSun"/>
        <charset val="134"/>
      </rPr>
      <t>号填列）</t>
    </r>
  </si>
  <si>
    <r>
      <rPr>
        <sz val="10.5"/>
        <rFont val="SimSun"/>
        <charset val="134"/>
      </rPr>
      <t>（二）终止经营净利润（净亏损以</t>
    </r>
    <r>
      <rPr>
        <sz val="10.5"/>
        <rFont val="PMingLiU"/>
        <family val="1"/>
        <charset val="136"/>
      </rPr>
      <t xml:space="preserve">“ - ”    </t>
    </r>
    <r>
      <rPr>
        <sz val="10.5"/>
        <rFont val="SimSun"/>
        <charset val="134"/>
      </rPr>
      <t>号填列）</t>
    </r>
  </si>
  <si>
    <r>
      <rPr>
        <sz val="10.5"/>
        <rFont val="SimSun"/>
        <charset val="134"/>
      </rPr>
      <t>五、其他综合收益的税后净额</t>
    </r>
  </si>
  <si>
    <r>
      <rPr>
        <sz val="10.5"/>
        <rFont val="SimSun"/>
        <charset val="134"/>
      </rPr>
      <t>（一）不能重分类进损益的其他综合收益</t>
    </r>
  </si>
  <si>
    <r>
      <rPr>
        <sz val="10.5"/>
        <rFont val="SimSun"/>
        <charset val="134"/>
      </rPr>
      <t>1．重新计量设定受益计划变动额</t>
    </r>
  </si>
  <si>
    <r>
      <rPr>
        <sz val="10.5"/>
        <rFont val="SimSun"/>
        <charset val="134"/>
      </rPr>
      <t>2．权益法下不能转损益的其他综合收益</t>
    </r>
  </si>
  <si>
    <r>
      <rPr>
        <sz val="10.5"/>
        <rFont val="SimSun"/>
        <charset val="134"/>
      </rPr>
      <t>3．其他权益工具投资公允价值变动</t>
    </r>
  </si>
  <si>
    <r>
      <rPr>
        <sz val="10.5"/>
        <rFont val="SimSun"/>
        <charset val="134"/>
      </rPr>
      <t>4．企业自身信用风险公允价值变动</t>
    </r>
  </si>
  <si>
    <r>
      <rPr>
        <sz val="10.5"/>
        <rFont val="PMingLiU"/>
        <family val="1"/>
        <charset val="136"/>
      </rPr>
      <t>……</t>
    </r>
  </si>
  <si>
    <r>
      <rPr>
        <sz val="10.5"/>
        <rFont val="SimSun"/>
        <charset val="134"/>
      </rPr>
      <t>（二）将重分类进损益的其他综合收益</t>
    </r>
  </si>
  <si>
    <r>
      <rPr>
        <sz val="10.5"/>
        <rFont val="SimSun"/>
        <charset val="134"/>
      </rPr>
      <t>1．权益法下可转损益的其他综合收益</t>
    </r>
  </si>
  <si>
    <r>
      <rPr>
        <sz val="10.5"/>
        <rFont val="SimSun"/>
        <charset val="134"/>
      </rPr>
      <t>2．其他债权投资公允价值变动</t>
    </r>
  </si>
  <si>
    <r>
      <rPr>
        <sz val="10.5"/>
        <rFont val="SimSun"/>
        <charset val="134"/>
      </rPr>
      <t>3．金融资产重分类计入其他综合收益的金额</t>
    </r>
  </si>
  <si>
    <r>
      <rPr>
        <sz val="10.5"/>
        <rFont val="SimSun"/>
        <charset val="134"/>
      </rPr>
      <t>4．其他债权投资信用减值准备</t>
    </r>
  </si>
  <si>
    <r>
      <rPr>
        <sz val="10.5"/>
        <rFont val="SimSun"/>
        <charset val="134"/>
      </rPr>
      <t>5．现金流量套期储备</t>
    </r>
  </si>
  <si>
    <r>
      <rPr>
        <sz val="10.5"/>
        <rFont val="SimSun"/>
        <charset val="134"/>
      </rPr>
      <t>6．外币财务报表折算差额</t>
    </r>
  </si>
  <si>
    <r>
      <rPr>
        <sz val="10.5"/>
        <rFont val="SimSun"/>
        <charset val="134"/>
      </rPr>
      <t>六、综合收益总额</t>
    </r>
  </si>
  <si>
    <r>
      <rPr>
        <sz val="10.5"/>
        <rFont val="SimSun"/>
        <charset val="134"/>
      </rPr>
      <t>七、每股收益：</t>
    </r>
  </si>
  <si>
    <r>
      <rPr>
        <sz val="10.5"/>
        <rFont val="SimSun"/>
        <charset val="134"/>
      </rPr>
      <t>（一）基本每股收益</t>
    </r>
  </si>
  <si>
    <r>
      <rPr>
        <sz val="10.5"/>
        <rFont val="SimSun"/>
        <charset val="134"/>
      </rPr>
      <t>（二）稀释每股收益</t>
    </r>
  </si>
  <si>
    <t>一般企业财务报表格式</t>
  </si>
  <si>
    <t>（适用于尚未执行新金融准则和新一般企业）</t>
  </si>
  <si>
    <t>会企 01 表</t>
  </si>
  <si>
    <t>编制单位:</t>
  </si>
  <si>
    <t>年 月 日</t>
  </si>
  <si>
    <t>单位: 元</t>
  </si>
  <si>
    <t xml:space="preserve">资 产 </t>
  </si>
  <si>
    <t xml:space="preserve">期末余额 </t>
  </si>
  <si>
    <t xml:space="preserve">年初余额 </t>
  </si>
  <si>
    <t xml:space="preserve">负债和所有者权益（或股东权益） </t>
  </si>
  <si>
    <t>年初余额</t>
  </si>
  <si>
    <t xml:space="preserve">流动资产： </t>
  </si>
  <si>
    <t>流动负债：</t>
  </si>
  <si>
    <t xml:space="preserve">货币资金 </t>
  </si>
  <si>
    <t>短期借款</t>
  </si>
  <si>
    <t>以公允价值计量且其变动
计入当期损益的金融资产</t>
  </si>
  <si>
    <t>以公允价值计量且其变动计入
当期损益的金融负债</t>
  </si>
  <si>
    <t xml:space="preserve">衍生金融资产 </t>
  </si>
  <si>
    <t>衍生金融负债</t>
  </si>
  <si>
    <t xml:space="preserve">应收票据及应收账款 </t>
  </si>
  <si>
    <t>应付票据及应付账款</t>
  </si>
  <si>
    <t xml:space="preserve">预付款项 </t>
  </si>
  <si>
    <t>预收款项</t>
  </si>
  <si>
    <t xml:space="preserve">其他应收款 </t>
  </si>
  <si>
    <t>应付职工薪酬</t>
  </si>
  <si>
    <t xml:space="preserve">存货 </t>
  </si>
  <si>
    <t>应交税费</t>
  </si>
  <si>
    <t xml:space="preserve">持有待售资产 </t>
  </si>
  <si>
    <t>其他应付款</t>
  </si>
  <si>
    <t xml:space="preserve">一年内到期的非流动资产 </t>
  </si>
  <si>
    <t>持有待售负债</t>
  </si>
  <si>
    <t xml:space="preserve">其他流动资产 </t>
  </si>
  <si>
    <t>一年内到期的非流动负债</t>
  </si>
  <si>
    <t xml:space="preserve">流动资产合计 </t>
  </si>
  <si>
    <t>其他流动负债</t>
  </si>
  <si>
    <t xml:space="preserve">非流动资产： </t>
  </si>
  <si>
    <t>流动负债合计</t>
  </si>
  <si>
    <t xml:space="preserve">可供出售金融资产 </t>
  </si>
  <si>
    <t>非流动负债：</t>
  </si>
  <si>
    <t xml:space="preserve">持有至到期投资 </t>
  </si>
  <si>
    <t>长期借款</t>
  </si>
  <si>
    <t xml:space="preserve">长期应收款 </t>
  </si>
  <si>
    <t>应付债券</t>
  </si>
  <si>
    <t xml:space="preserve">长期股权投资 </t>
  </si>
  <si>
    <t>其中：优先股</t>
  </si>
  <si>
    <t xml:space="preserve">投资性房地产 </t>
  </si>
  <si>
    <t>永续债</t>
  </si>
  <si>
    <t xml:space="preserve">固定资产 </t>
  </si>
  <si>
    <t>长期应付款</t>
  </si>
  <si>
    <t xml:space="preserve">在建工程 </t>
  </si>
  <si>
    <t>预计负债</t>
  </si>
  <si>
    <t xml:space="preserve">生产性生物资产 </t>
  </si>
  <si>
    <t>递延收益</t>
  </si>
  <si>
    <t xml:space="preserve">油气资产 </t>
  </si>
  <si>
    <t>递延所得税负债</t>
  </si>
  <si>
    <t xml:space="preserve">无形资产 </t>
  </si>
  <si>
    <t>其他非流动负债</t>
  </si>
  <si>
    <t xml:space="preserve">开发支出 </t>
  </si>
  <si>
    <t>非流动负债合计</t>
  </si>
  <si>
    <t xml:space="preserve">商誉 </t>
  </si>
  <si>
    <t>负债合计</t>
  </si>
  <si>
    <t xml:space="preserve">长期待摊费用 </t>
  </si>
  <si>
    <t>所有者权益（或股东权益）：</t>
  </si>
  <si>
    <t xml:space="preserve">递延所得税资产 </t>
  </si>
  <si>
    <t>实收资本（或股本）</t>
  </si>
  <si>
    <t xml:space="preserve">其他非流动资产 </t>
  </si>
  <si>
    <t>其他权益工具</t>
  </si>
  <si>
    <t xml:space="preserve">非流动资产合计 </t>
  </si>
  <si>
    <t>资本公积</t>
  </si>
  <si>
    <t>减：库存股</t>
  </si>
  <si>
    <t>其他综合收益</t>
  </si>
  <si>
    <t>盈余公积</t>
  </si>
  <si>
    <t>一般企业财务报表格式
（适用于尚未执行新金融准则和新一般企业）</t>
  </si>
  <si>
    <t>会企 02 表</t>
  </si>
  <si>
    <t>编制单位：                                             年    月                                      单位：元</t>
  </si>
  <si>
    <t xml:space="preserve">项 目 </t>
  </si>
  <si>
    <t xml:space="preserve">本期金额 </t>
  </si>
  <si>
    <t>上期金额</t>
  </si>
  <si>
    <t>一、营业收入</t>
  </si>
  <si>
    <t>减：营业成本</t>
  </si>
  <si>
    <t xml:space="preserve">        其中：利息费用</t>
  </si>
  <si>
    <t xml:space="preserve">              利息收入</t>
  </si>
  <si>
    <t xml:space="preserve">       投资收益（损失以“-”号填列）</t>
  </si>
  <si>
    <t xml:space="preserve">           其中：对联营企业和合营企业的投资收益</t>
  </si>
  <si>
    <t xml:space="preserve">                公允价值变动收益（损失以“-”号填列）</t>
  </si>
  <si>
    <t xml:space="preserve">   资产处置收益（损失以“-”号填列）</t>
  </si>
  <si>
    <t>二、营业利润（亏损以“-”号填列）</t>
  </si>
  <si>
    <t>加：营业外收入</t>
  </si>
  <si>
    <t>减：营业外支出</t>
  </si>
  <si>
    <t>三、利润总额（亏损总额以“-”号填列）</t>
  </si>
  <si>
    <t>减：所得税费用</t>
  </si>
  <si>
    <t>四、净利润（净亏损以“-”号填列）</t>
  </si>
  <si>
    <t>（一）持续经营净利润（净亏损以“-”号填列）</t>
  </si>
  <si>
    <t>（二）终止经营净利润（净亏损以“-”号填列）</t>
  </si>
  <si>
    <t>五、其他综合收益的税后净额</t>
  </si>
  <si>
    <t>（一）不能重分类进损益的其他综合收益</t>
  </si>
  <si>
    <t>1．重新计量设定受益计划变动额</t>
  </si>
  <si>
    <t>2．权益法下不能转损益的其他综合收益</t>
  </si>
  <si>
    <t>……</t>
  </si>
  <si>
    <t>（二）将重分类进损益的其他综合收益</t>
  </si>
  <si>
    <t>1．权益法下可转损益的其他综合收益</t>
  </si>
  <si>
    <t>2．可供出售金融资产公允价值变动损益</t>
  </si>
  <si>
    <t>3．持有至到期投资重分类为可供出售金融资产损益</t>
  </si>
  <si>
    <t>4．现金流量套期损益的有效部分</t>
  </si>
  <si>
    <t>5．外币财务报表折算差额</t>
  </si>
  <si>
    <t>六、综合收益总额</t>
  </si>
  <si>
    <t>七、每股收益：</t>
  </si>
  <si>
    <t>（一）基本每股收益</t>
  </si>
  <si>
    <t>（二）稀释每股收益</t>
  </si>
  <si>
    <t xml:space="preserve"> 现金流量表</t>
  </si>
  <si>
    <t>会企 03 表</t>
  </si>
  <si>
    <t>编制单位：                               年    月</t>
  </si>
  <si>
    <t>单位：元</t>
  </si>
  <si>
    <t>项 目</t>
  </si>
  <si>
    <t>本期金额</t>
  </si>
  <si>
    <t>一、经营活动产生的现金流量：</t>
  </si>
  <si>
    <t>销售商品、提供劳务收到的现金</t>
  </si>
  <si>
    <t>收到的税费返还</t>
  </si>
  <si>
    <t>收到其他与经营活动有关的现金</t>
  </si>
  <si>
    <t>经营活动现金流入小计</t>
  </si>
  <si>
    <t>购买商品、接受劳务支付的现金</t>
  </si>
  <si>
    <t>支付给职工以及为职工支付的现金</t>
  </si>
  <si>
    <t>支付的各项税费</t>
  </si>
  <si>
    <t>支付其他与经营活动有关的现金</t>
  </si>
  <si>
    <t>经营活动现金流出小计</t>
  </si>
  <si>
    <t>经营活动产生的现金流量净额</t>
  </si>
  <si>
    <t>二、投资活动产生的现金流量：</t>
  </si>
  <si>
    <t>收回投资收到的现金</t>
  </si>
  <si>
    <t>取得投资收益收到的现金</t>
  </si>
  <si>
    <t>处置固定资产、无形资产和其他长期资产收回的现金净额</t>
  </si>
  <si>
    <t>处置子公司及其他营业单位收到的现金净额</t>
  </si>
  <si>
    <t>收到其他与投资活动有关的现金</t>
  </si>
  <si>
    <t>投资活动现金流入小计</t>
  </si>
  <si>
    <t>购建固定资产、无形资产和其他长期资产支付的现金</t>
  </si>
  <si>
    <t>投资支付的现金</t>
  </si>
  <si>
    <t>取得子公司及其他营业单位支付的现金净额</t>
  </si>
  <si>
    <t>支付其他与投资活动有关的现金</t>
  </si>
  <si>
    <t>投资活动现金流出小计</t>
  </si>
  <si>
    <t>投资活动产生的现金流量净额</t>
  </si>
  <si>
    <t>三、筹资活动产生的现金流量：</t>
  </si>
  <si>
    <t>吸收投资收到的现金</t>
  </si>
  <si>
    <t>取得借款收到的现金</t>
  </si>
  <si>
    <t>收到其他与筹资活动有关的现金</t>
  </si>
  <si>
    <t>筹资活动现金流入小计</t>
  </si>
  <si>
    <t>偿还债务支付的现金</t>
  </si>
  <si>
    <t>分配股利、利润或偿付利息支付的现金</t>
  </si>
  <si>
    <t>支付其他与筹资活动有关的现金</t>
  </si>
  <si>
    <t>筹资活动现金流出小计</t>
  </si>
  <si>
    <t>筹资活动产生的现金流量净额</t>
  </si>
  <si>
    <t>四、汇率变动对现金及现金等价物的影响</t>
  </si>
  <si>
    <t>五、现金及现金等价物净增加额</t>
  </si>
  <si>
    <t>加：期初现金及现金等价物余额</t>
  </si>
  <si>
    <t>六、期末现金及现金等价物余额</t>
  </si>
  <si>
    <t>科目余额表</t>
  </si>
  <si>
    <t>国民经济行业分类和代码     GB/T 4754—2017</t>
  </si>
  <si>
    <t>代    码</t>
  </si>
  <si>
    <t>类 别 名 称</t>
  </si>
  <si>
    <t>说    明</t>
  </si>
  <si>
    <t>门类</t>
  </si>
  <si>
    <t>大类</t>
  </si>
  <si>
    <t>中类</t>
  </si>
  <si>
    <t>小类</t>
  </si>
  <si>
    <t>A</t>
  </si>
  <si>
    <t>农、林、牧、渔业</t>
  </si>
  <si>
    <t xml:space="preserve">  本门类包括01～05大类</t>
  </si>
  <si>
    <t>农业</t>
  </si>
  <si>
    <t xml:space="preserve">  指对各种农作物的种植</t>
  </si>
  <si>
    <t xml:space="preserve">  谷物种植</t>
  </si>
  <si>
    <t xml:space="preserve">  指以收获籽实为主的农作物的种植，包括稻谷、小麦、玉米等农作物的种植和作为饲料和工业原料的谷物的种植</t>
  </si>
  <si>
    <t xml:space="preserve">    稻谷种植</t>
  </si>
  <si>
    <t xml:space="preserve">    小麦种植</t>
  </si>
  <si>
    <t xml:space="preserve">    玉米种植</t>
  </si>
  <si>
    <t xml:space="preserve">    其他谷物种植</t>
  </si>
  <si>
    <t xml:space="preserve">  豆类、油料和薯类种植</t>
  </si>
  <si>
    <t xml:space="preserve">    豆类种植</t>
  </si>
  <si>
    <t xml:space="preserve">    油料种植</t>
  </si>
  <si>
    <t xml:space="preserve">    薯类种植</t>
  </si>
  <si>
    <t xml:space="preserve">  棉、麻、糖、烟草种植</t>
  </si>
  <si>
    <t xml:space="preserve">    棉花种植</t>
  </si>
  <si>
    <t xml:space="preserve">    麻类种植</t>
  </si>
  <si>
    <t xml:space="preserve">    糖料种植</t>
  </si>
  <si>
    <t xml:space="preserve">  指用于制糖的甘蔗和甜菜的种植</t>
  </si>
  <si>
    <t xml:space="preserve">    烟草种植</t>
  </si>
  <si>
    <t xml:space="preserve">  蔬菜、食用菌及园艺作物种植</t>
  </si>
  <si>
    <t xml:space="preserve">    蔬菜种植</t>
  </si>
  <si>
    <t xml:space="preserve">    食用菌种植</t>
  </si>
  <si>
    <t xml:space="preserve">    花卉种植</t>
  </si>
  <si>
    <t xml:space="preserve">    其他园艺作物种植</t>
  </si>
  <si>
    <t xml:space="preserve">  水果种植</t>
  </si>
  <si>
    <t xml:space="preserve">    仁果类和核果类水果种植</t>
  </si>
  <si>
    <t xml:space="preserve">  指苹果、梨、桃、杏、李子等水果种植</t>
  </si>
  <si>
    <t xml:space="preserve">    葡萄种植</t>
  </si>
  <si>
    <t xml:space="preserve">    柑橘类种植</t>
  </si>
  <si>
    <t xml:space="preserve">    香蕉等亚热带水果种植</t>
  </si>
  <si>
    <t xml:space="preserve">  指香蕉、菠萝、芒果等亚热带水果种植</t>
  </si>
  <si>
    <t xml:space="preserve">    其他水果种植</t>
  </si>
  <si>
    <t xml:space="preserve">  坚果、含油果、香料和饮料作物种植</t>
  </si>
  <si>
    <t xml:space="preserve">    坚果种植</t>
  </si>
  <si>
    <t xml:space="preserve">    含油果种植</t>
  </si>
  <si>
    <t xml:space="preserve">  指油茶、橄榄、油棕榈、油桐籽、椰子等种植</t>
  </si>
  <si>
    <t xml:space="preserve">    香料作物种植</t>
  </si>
  <si>
    <t xml:space="preserve">    茶叶种植</t>
  </si>
  <si>
    <t xml:space="preserve">    其他饮料作物种植</t>
  </si>
  <si>
    <t xml:space="preserve">  中药材种植</t>
  </si>
  <si>
    <t xml:space="preserve">  指主要用于中药配制以及中成药加工的药材作物的种植</t>
  </si>
  <si>
    <t xml:space="preserve">    中草药种植</t>
  </si>
  <si>
    <t xml:space="preserve">  指主要用于中药配制以及中成药加工的各种中草药材作物的种植</t>
  </si>
  <si>
    <t xml:space="preserve">    其他中药材种植</t>
  </si>
  <si>
    <t xml:space="preserve">  草种植及割草</t>
  </si>
  <si>
    <t>草种植</t>
  </si>
  <si>
    <t>指人工种植收获牧草</t>
  </si>
  <si>
    <t xml:space="preserve">    天然草原割草</t>
  </si>
  <si>
    <t xml:space="preserve">  指天然草原刈割收获牧草</t>
  </si>
  <si>
    <t xml:space="preserve">  其他农业</t>
  </si>
  <si>
    <t>林业</t>
  </si>
  <si>
    <t xml:space="preserve">  林木育种和育苗</t>
  </si>
  <si>
    <t xml:space="preserve">    林木育种</t>
  </si>
  <si>
    <t xml:space="preserve">  指应用遗传学原理选育、繁殖林木良种和繁殖林木新品种核心的栽植材料的林木遗传改良活动</t>
  </si>
  <si>
    <t xml:space="preserve">    林木育苗</t>
  </si>
  <si>
    <t xml:space="preserve">  指通过人为活动将种子、穗条或植物其他组织培育成苗木的活动</t>
  </si>
  <si>
    <t xml:space="preserve">  造林和更新</t>
  </si>
  <si>
    <t xml:space="preserve">  指在宜林荒山荒地荒沙、采伐迹地、火烧迹地、疏林地、灌木林地等一切可造林的土地上通过人工造林、人工更新、封山育林、飞播造林等方式培育和恢复森林的活动</t>
  </si>
  <si>
    <t xml:space="preserve">  森林经营、管护和改培</t>
  </si>
  <si>
    <t xml:space="preserve">    森林经营和管护</t>
  </si>
  <si>
    <t xml:space="preserve">  指为促进林木生长发育，在林木生长的不同时期进行的促进林木生长发育的活动</t>
  </si>
  <si>
    <t xml:space="preserve">    森林改培</t>
  </si>
  <si>
    <t xml:space="preserve">  指为调整林分结构和树种组成，形成密度合理、物种丰富、功能完备的优质、高产、高效林而采取林分抚育、补植、补播等人工措施的活动</t>
  </si>
  <si>
    <t xml:space="preserve">  木材和竹材采运</t>
  </si>
  <si>
    <t xml:space="preserve">  指对林木和竹木的采伐，并将其运出山场至贮木场的生产活动</t>
  </si>
  <si>
    <t xml:space="preserve">    木材采运</t>
  </si>
  <si>
    <t xml:space="preserve">    竹材采运</t>
  </si>
  <si>
    <t xml:space="preserve">  林产品采集</t>
  </si>
  <si>
    <t xml:space="preserve">  指在天然林地和人工林地进行的各种林木产品和其他野生植物的采集等活动</t>
  </si>
  <si>
    <t xml:space="preserve">    木竹材林产品采集</t>
  </si>
  <si>
    <t xml:space="preserve">    非木竹材林产品采集</t>
  </si>
  <si>
    <t xml:space="preserve">  指在天然林地和人工林地进行的除木材、竹材产品外的其他各种林产品的采集活动</t>
  </si>
  <si>
    <t>畜牧业</t>
  </si>
  <si>
    <t xml:space="preserve">  指为了获得各种畜禽产品而从事的动物饲养、捕捉活动</t>
  </si>
  <si>
    <t xml:space="preserve">  牲畜饲养</t>
  </si>
  <si>
    <t xml:space="preserve">    牛的饲养</t>
  </si>
  <si>
    <t xml:space="preserve">    马的饲养</t>
  </si>
  <si>
    <t xml:space="preserve">    猪的饲养</t>
  </si>
  <si>
    <t xml:space="preserve">    羊的饲养</t>
  </si>
  <si>
    <t xml:space="preserve">    骆驼饲养</t>
  </si>
  <si>
    <t xml:space="preserve">    其他牲畜饲养</t>
  </si>
  <si>
    <t xml:space="preserve">  家禽饲养</t>
  </si>
  <si>
    <t xml:space="preserve">    鸡的饲养</t>
  </si>
  <si>
    <t xml:space="preserve">    鸭的饲养</t>
  </si>
  <si>
    <t xml:space="preserve">    鹅的饲养</t>
  </si>
  <si>
    <t xml:space="preserve">    其他家禽饲养</t>
  </si>
  <si>
    <t xml:space="preserve">  狩猎和捕捉动物</t>
  </si>
  <si>
    <t xml:space="preserve">  指对各种野生动物的捕捉以及与此相关的活动</t>
  </si>
  <si>
    <t xml:space="preserve">  其他畜牧业</t>
  </si>
  <si>
    <t xml:space="preserve">    兔的饲养</t>
  </si>
  <si>
    <t xml:space="preserve">    蜜蜂饲养</t>
  </si>
  <si>
    <t xml:space="preserve">    其他未列明畜牧业</t>
  </si>
  <si>
    <t>渔业</t>
  </si>
  <si>
    <t xml:space="preserve">  水产养殖</t>
  </si>
  <si>
    <t xml:space="preserve">    海水养殖</t>
  </si>
  <si>
    <t xml:space="preserve">  指利用海水对各种水生动植物的养殖</t>
  </si>
  <si>
    <t xml:space="preserve">    内陆养殖</t>
  </si>
  <si>
    <t xml:space="preserve">  指在内陆水域进行的各种水生动植物的养殖</t>
  </si>
  <si>
    <t xml:space="preserve">  水产捕捞</t>
  </si>
  <si>
    <t xml:space="preserve">    海水捕捞</t>
  </si>
  <si>
    <t xml:space="preserve">  指在海洋中对各种天然水生动植物的捕捞</t>
  </si>
  <si>
    <t xml:space="preserve">    内陆捕捞</t>
  </si>
  <si>
    <t xml:space="preserve">  指在内陆水域对各种天然水生动植物的捕捞</t>
  </si>
  <si>
    <t>农、林、牧、渔专业及辅助性活动</t>
  </si>
  <si>
    <t xml:space="preserve">  农业专业及辅助性活动</t>
  </si>
  <si>
    <t xml:space="preserve">  指对农业提供的各种专业及辅助性生产活动，不包括各种科学技术和专业技术服务</t>
  </si>
  <si>
    <t xml:space="preserve">    种子种苗培育活动</t>
  </si>
  <si>
    <t xml:space="preserve">    农业机械活动</t>
  </si>
  <si>
    <t xml:space="preserve">  指为农业生产提供农业机械并配备操作人员的活动</t>
  </si>
  <si>
    <t xml:space="preserve">    灌溉活动</t>
  </si>
  <si>
    <t xml:space="preserve">  指对农业生产灌溉排水系统的经营与管理</t>
  </si>
  <si>
    <t xml:space="preserve">    农产品初加工活动</t>
  </si>
  <si>
    <t xml:space="preserve">  指对各种农产品（包括天然橡胶、纺织纤维原料）进行脱水、凝固、打蜡、去籽、净化、分类、晒干、剥皮、初烤、沤软或大批包装以提供初级市场的服务，以及其他农产品的初加工；其中棉花等纺织纤维原料加工指对棉纤维、短绒剥离后的棉籽以及棉花秸秆、铃壳等副产品的综合加工和利用活动</t>
  </si>
  <si>
    <t xml:space="preserve">    农作物病虫害防治活动</t>
  </si>
  <si>
    <t xml:space="preserve">  指从事农作物重大病虫害防治等活动</t>
  </si>
  <si>
    <t xml:space="preserve">    其他农业专业及辅助性活动</t>
  </si>
  <si>
    <t xml:space="preserve">  指代耕代种代收、大田托管等其他农业活动</t>
  </si>
  <si>
    <t xml:space="preserve">  林业专业及辅助性活动</t>
  </si>
  <si>
    <t xml:space="preserve">  指为林业生产提供的林业有害生物防治、林地防火等各种辅助性活动</t>
  </si>
  <si>
    <t xml:space="preserve">    林业有害生物防治活动</t>
  </si>
  <si>
    <t xml:space="preserve">    森林防火活动</t>
  </si>
  <si>
    <t xml:space="preserve">    林产品初级加工活动</t>
  </si>
  <si>
    <t xml:space="preserve">  指对各种林产品进行去皮、打枝或去料、净化、初包装提供至贮木场或初级加工活动</t>
  </si>
  <si>
    <t xml:space="preserve">    其他林业专业及辅助性活动</t>
  </si>
  <si>
    <t xml:space="preserve">  畜牧专业及辅助性活动</t>
  </si>
  <si>
    <t xml:space="preserve">  指提供牲畜繁殖、圈舍清理、畜产品生产、初级加工、动物免疫接种、标识佩戴和动物诊疗等活动</t>
  </si>
  <si>
    <t xml:space="preserve">    畜牧良种繁殖活动</t>
  </si>
  <si>
    <t xml:space="preserve">    畜禽粪污处理活动</t>
  </si>
  <si>
    <t xml:space="preserve">    其他畜牧专业及辅助性活动</t>
  </si>
  <si>
    <t xml:space="preserve">  渔业专业及辅助性活动</t>
  </si>
  <si>
    <t xml:space="preserve">  指对渔业生产提供的各种活动，包括鱼苗及鱼种场、水产良种场和水产增殖场等活动</t>
  </si>
  <si>
    <t xml:space="preserve">    鱼苗及鱼种场活动</t>
  </si>
  <si>
    <t xml:space="preserve">    其他渔业专业及辅助性活动</t>
  </si>
  <si>
    <t>B</t>
  </si>
  <si>
    <t>采矿业</t>
  </si>
  <si>
    <t xml:space="preserve">  本类包括06～12大类，采矿业指对固体（如煤和矿物）、液体（如原油）或气体（如天然气）等自然产生的矿物的采掘；包括地下或地上采掘、矿井的运行，以及一般在矿址或矿址附近从事的旨在加工原材料的所有辅助性工作，例如碾磨、选矿和处理，均属本类活动；还包括使原料得以销售所需的准备工作；不包括水的蓄集、净化和分配，以及地质勘查、建筑工程活动</t>
  </si>
  <si>
    <t>煤炭开采和洗选业</t>
  </si>
  <si>
    <t xml:space="preserve">  指对各种煤炭的开采、洗选、分级等生产活动；不包括煤制品的生产和煤炭勘探活动 </t>
  </si>
  <si>
    <t xml:space="preserve">  烟煤和无烟煤开采洗选</t>
  </si>
  <si>
    <t xml:space="preserve">  指对地下或露天烟煤、无烟煤的开采，以及对采出的烟煤、无烟煤及其他硬煤进行洗选、分级等提高质量的活动</t>
  </si>
  <si>
    <t xml:space="preserve">  褐煤开采洗选</t>
  </si>
  <si>
    <t xml:space="preserve">  指对褐煤——煤化程度较低的一种燃料的地下或露天开采，以及对采出的褐煤进行洗选、分级等提高质量的活动</t>
  </si>
  <si>
    <t xml:space="preserve">  其他煤炭采选</t>
  </si>
  <si>
    <t xml:space="preserve">  指对生长在古生代地层中的含碳量低、灰分高的煤炭资源（如石煤、泥炭）的开采</t>
  </si>
  <si>
    <t>石油和天然气开采业</t>
  </si>
  <si>
    <t xml:space="preserve">  指在陆地或海洋，对天然原油、液态或气态天然气的开采，对煤矿瓦斯气（煤层气）的开采；为运输目的所进行的天然气液化和从天然气田气体中生产液化烃的活动，还包括对含沥青的页岩或油母页岩矿的开采，以及对焦油沙矿进行的同类作业</t>
  </si>
  <si>
    <t xml:space="preserve">  石油开采</t>
  </si>
  <si>
    <t xml:space="preserve">    陆地石油开采</t>
  </si>
  <si>
    <t xml:space="preserve">    海洋石油开采</t>
  </si>
  <si>
    <t xml:space="preserve">  天然气开采</t>
  </si>
  <si>
    <t xml:space="preserve">    陆地天然气开采</t>
  </si>
  <si>
    <t xml:space="preserve">    海洋天然气及可燃冰开采</t>
  </si>
  <si>
    <t>黑色金属矿采选业</t>
  </si>
  <si>
    <t xml:space="preserve">  铁矿采选</t>
  </si>
  <si>
    <t xml:space="preserve">  指对铁矿石的采矿、选矿活动</t>
  </si>
  <si>
    <t xml:space="preserve">  锰矿、铬矿采选</t>
  </si>
  <si>
    <t xml:space="preserve">  其他黑色金属矿采选</t>
  </si>
  <si>
    <t xml:space="preserve">  指对钒矿等钢铁工业黑色金属辅助原料矿的采矿、选矿活动</t>
  </si>
  <si>
    <t>有色金属矿采选业</t>
  </si>
  <si>
    <t xml:space="preserve">   指对常用有色金属矿、贵金属矿，以及稀有稀土金属矿的开采、选矿活动，包括深海有色金属矿开采</t>
  </si>
  <si>
    <t xml:space="preserve">  常用有色金属矿采选</t>
  </si>
  <si>
    <t xml:space="preserve">  指对铜、铅锌、镍钴、锡、锑、铝、镁、汞、镉、铋等常用有色金属矿的采选</t>
  </si>
  <si>
    <t xml:space="preserve">    铜矿采选</t>
  </si>
  <si>
    <t xml:space="preserve">    铅锌矿采选</t>
  </si>
  <si>
    <t xml:space="preserve">    镍钴矿采选</t>
  </si>
  <si>
    <t xml:space="preserve">    锡矿采选</t>
  </si>
  <si>
    <t xml:space="preserve">    锑矿采选</t>
  </si>
  <si>
    <t xml:space="preserve">    铝矿采选</t>
  </si>
  <si>
    <t xml:space="preserve">    镁矿采选</t>
  </si>
  <si>
    <t xml:space="preserve">    其他常用有色金属矿采选</t>
  </si>
  <si>
    <t xml:space="preserve">  贵金属矿采选</t>
  </si>
  <si>
    <t xml:space="preserve">  指对在地壳中含量极少的金、银和铂族元素（铂、铱、锇、钌、钯、铑）矿的采选</t>
  </si>
  <si>
    <t xml:space="preserve">    金矿采选</t>
  </si>
  <si>
    <t xml:space="preserve">    银矿采选</t>
  </si>
  <si>
    <t xml:space="preserve">    其他贵金属矿采选</t>
  </si>
  <si>
    <t xml:space="preserve">  稀有稀土金属矿采选</t>
  </si>
  <si>
    <t xml:space="preserve">  指对在自然界中含量较小，分布稀散或难以从原料中提取，以及研究和使用较晚的金属矿开采、精选</t>
  </si>
  <si>
    <t xml:space="preserve">    钨钼矿采选</t>
  </si>
  <si>
    <t xml:space="preserve">    稀土金属矿采选</t>
  </si>
  <si>
    <t xml:space="preserve">  指镧系金属及与镧系金属性质相近的金属矿的采选</t>
  </si>
  <si>
    <t xml:space="preserve">    放射性金属矿采选</t>
  </si>
  <si>
    <t xml:space="preserve">  指对主要含钍和铀的矿石开采，以及对这类矿石的精选</t>
  </si>
  <si>
    <t xml:space="preserve">    其他稀有金属矿采选</t>
  </si>
  <si>
    <t xml:space="preserve">  指对稀有轻金属矿、稀有高熔点金属矿、稀散金属矿采选活动，以及其他稀有金属矿的采选</t>
  </si>
  <si>
    <t>非金属矿采选业</t>
  </si>
  <si>
    <t xml:space="preserve">  土砂石开采</t>
  </si>
  <si>
    <t xml:space="preserve">    石灰石、石膏开采</t>
  </si>
  <si>
    <t xml:space="preserve">  指对石灰、石膏，以及石灰石助熔剂的开采</t>
  </si>
  <si>
    <t xml:space="preserve">    建筑装饰用石开采</t>
  </si>
  <si>
    <t xml:space="preserve">  指通常在采石场切制加工各种纪念碑及建筑用石料的活动</t>
  </si>
  <si>
    <t xml:space="preserve">    耐火土石开采</t>
  </si>
  <si>
    <t xml:space="preserve">    粘土及其他土砂石开采</t>
  </si>
  <si>
    <t xml:space="preserve">  指用于建筑、陶瓷等方面的粘土开采，以及用于铺路和建筑材料的石料、石渣、砂的开采</t>
  </si>
  <si>
    <t xml:space="preserve">  化学矿开采</t>
  </si>
  <si>
    <t xml:space="preserve">  指对化学矿和肥料矿物的开采，包括海底化学矿开采</t>
  </si>
  <si>
    <t xml:space="preserve">  采盐</t>
  </si>
  <si>
    <t xml:space="preserve">  指通过以海水（含沿海浅层地下卤水）为原料晒制，或以钻井汲取地下卤水，或注水溶解地下岩盐为原料，经真空蒸发干燥，以及从盐湖中采掘制成的以氯化钠为主要成分的盐产品的开采、粉碎和筛选</t>
  </si>
  <si>
    <t xml:space="preserve">  石棉及其他非金属矿采选</t>
  </si>
  <si>
    <t xml:space="preserve">  指对石棉、石墨、贵重宝石、金刚石、天然磨料及其他矿石的开采</t>
  </si>
  <si>
    <t xml:space="preserve">    石棉、云母矿采选</t>
  </si>
  <si>
    <t xml:space="preserve">    石墨、滑石采选</t>
  </si>
  <si>
    <t xml:space="preserve">  指对天然石墨、滑石的开采</t>
  </si>
  <si>
    <t xml:space="preserve">    宝石、玉石采选</t>
  </si>
  <si>
    <t xml:space="preserve">  指对贵重宝石、玉石、彩石的开采</t>
  </si>
  <si>
    <t xml:space="preserve">    其他未列明非金属矿采选</t>
  </si>
  <si>
    <t>开采专业及辅助性活动</t>
  </si>
  <si>
    <t xml:space="preserve">  指为煤炭、石油和天然气等矿物开采提供的活动</t>
  </si>
  <si>
    <t xml:space="preserve">  煤炭开采和洗选专业及辅助性活动</t>
  </si>
  <si>
    <t xml:space="preserve">  石油和天然气开采专业及辅助性活动</t>
  </si>
  <si>
    <t xml:space="preserve">  其他开采专业及辅助性活动</t>
  </si>
  <si>
    <t>其他采矿业</t>
  </si>
  <si>
    <t xml:space="preserve">  其他采矿业</t>
  </si>
  <si>
    <t xml:space="preserve">  指对地热资源、矿泉水资源以及其他未列明的自然资源的开采，但不包括利用这些资源建立的热电厂和矿泉水厂的活动</t>
  </si>
  <si>
    <t>C</t>
  </si>
  <si>
    <t>制造业</t>
  </si>
  <si>
    <t xml:space="preserve">  本门类包括13～43大类，指经物理变化或化学变化后成为新的产品，不论是动力机械制造或手工制作，也不论产品是批发销售或零售，均视为制造；建筑物中的各种制成品、零部件的生产应视为制造，但在建筑预制品工地，把主要部件组装成桥梁、仓库设备、铁路与高架公路、升降机与电梯、管道设备、喷水设备、暖气设备、通风设备与空调设备，照明与安装电线等组装活动，以及建筑物的装置，均列为建筑活动；本门类包括机电产品的再制造，指将废旧汽车零部件、工程机械、机床等进行专业化修复的批量化生产过程，再制造的产品达到与原有新产品相同的质量和性能</t>
  </si>
  <si>
    <t>农副食品加工业</t>
  </si>
  <si>
    <t xml:space="preserve">  指直接以农、林、牧、渔业产品为原料进行的谷物磨制、饲料加工、植物油和制糖加工、屠宰及肉类加工、水产品加工，以及蔬菜、水果和坚果等食品的加工</t>
  </si>
  <si>
    <t xml:space="preserve">  谷物磨制</t>
  </si>
  <si>
    <t xml:space="preserve">  也称粮食加工，指将稻谷、小麦、玉米、谷子、高粱等谷物去壳、碾磨，加工为成品粮的生产活动</t>
  </si>
  <si>
    <t xml:space="preserve">    稻谷加工</t>
  </si>
  <si>
    <t xml:space="preserve">  指将稻谷去壳、碾磨成大米的生产活动</t>
  </si>
  <si>
    <t xml:space="preserve">    小麦加工</t>
  </si>
  <si>
    <t xml:space="preserve">  指将小麦碾磨成小麦粉的生产活动</t>
  </si>
  <si>
    <t xml:space="preserve">    玉米加工</t>
  </si>
  <si>
    <t xml:space="preserve">  指将玉米碾碎或碾磨成玉米碴或玉米粉的生产活动，不含以玉米为原料的饲料加工、淀粉及淀粉制品制造、酒精制造等</t>
  </si>
  <si>
    <t xml:space="preserve">    杂粮加工</t>
  </si>
  <si>
    <t xml:space="preserve">  指将谷子、高粱、绿豆、红小豆等小宗谷类、豆类作物进行清理去壳、碾磨，加工为成品粮的生产活动</t>
  </si>
  <si>
    <t xml:space="preserve">    其他谷物磨制</t>
  </si>
  <si>
    <t xml:space="preserve">  饲料加工</t>
  </si>
  <si>
    <t xml:space="preserve">    宠物饲料加工</t>
  </si>
  <si>
    <t xml:space="preserve">  指专门为合法饲养的猫、狗、鱼、鸟等小动物提供食物的加工</t>
  </si>
  <si>
    <t xml:space="preserve">    其他饲料加工</t>
  </si>
  <si>
    <t xml:space="preserve">  指适用于农场、农户饲养牲畜、家禽、水产品的饲料生产加工和用低值水产品及水产品加工废弃物（如鱼骨、内脏、虾壳）等为主要原料的饲料加工</t>
  </si>
  <si>
    <t xml:space="preserve">  植物油加工</t>
  </si>
  <si>
    <t xml:space="preserve">    食用植物油加工</t>
  </si>
  <si>
    <t xml:space="preserve">  指用各种食用植物油料生产油脂，以及精制食用油的加工</t>
  </si>
  <si>
    <t xml:space="preserve">    非食用植物油加工</t>
  </si>
  <si>
    <t xml:space="preserve">  指用各种非食用植物油料生产油脂的活动          </t>
  </si>
  <si>
    <t xml:space="preserve">  制糖业</t>
  </si>
  <si>
    <t xml:space="preserve">  指以甘蔗、甜菜等为原料制作成品糖，以及以原糖或砂糖为原料精炼加工各种精制糖的生产活动</t>
  </si>
  <si>
    <t xml:space="preserve">  屠宰及肉类加工</t>
  </si>
  <si>
    <t xml:space="preserve">    牲畜屠宰</t>
  </si>
  <si>
    <t xml:space="preserve">  指对各种牲畜进行宰杀，以及鲜肉冷冻等保鲜活动，但不包括商业冷藏活动</t>
  </si>
  <si>
    <t xml:space="preserve">    禽类屠宰</t>
  </si>
  <si>
    <t xml:space="preserve">  指对各种禽类进行宰杀，以及鲜肉冷冻等保鲜活动，但不包括商业冷藏活动</t>
  </si>
  <si>
    <t xml:space="preserve">    肉制品及副产品加工</t>
  </si>
  <si>
    <t xml:space="preserve">  指主要以各种畜、禽肉及畜、禽副产品为原料加工成熟肉制品</t>
  </si>
  <si>
    <t xml:space="preserve">  水产品加工</t>
  </si>
  <si>
    <t xml:space="preserve">    水产品冷冻加工</t>
  </si>
  <si>
    <t xml:space="preserve">  指为了保鲜，将海水、淡水养殖或捕捞的鱼类、虾类、甲壳类、贝类、藻类等水生动物或植物进行的冷冻加工，但不包括商业冷藏活动</t>
  </si>
  <si>
    <t xml:space="preserve">    鱼糜制品及水产品干腌制加工</t>
  </si>
  <si>
    <t xml:space="preserve">  指鱼糜制品制造，以及水产品的干制、腌制等加工活动</t>
  </si>
  <si>
    <t xml:space="preserve">    鱼油提取及制品制造</t>
  </si>
  <si>
    <t xml:space="preserve">  指从鱼或鱼肝中提取油脂，并生产制品的活动</t>
  </si>
  <si>
    <t xml:space="preserve">    其他水产品加工</t>
  </si>
  <si>
    <t xml:space="preserve">  指对水生动植物进行的其他加工</t>
  </si>
  <si>
    <t xml:space="preserve">  蔬菜、菌类、水果和坚果加工</t>
  </si>
  <si>
    <t xml:space="preserve">  指用脱水、干制、冷藏、冷冻、腌制等方法，对蔬菜、菌类、水果、坚果的加工</t>
  </si>
  <si>
    <t xml:space="preserve">    蔬菜加工</t>
  </si>
  <si>
    <t xml:space="preserve">    食用菌加工</t>
  </si>
  <si>
    <t xml:space="preserve">    水果和坚果加工</t>
  </si>
  <si>
    <t xml:space="preserve">  其他农副食品加工  </t>
  </si>
  <si>
    <t xml:space="preserve">    淀粉及淀粉制品制造</t>
  </si>
  <si>
    <t xml:space="preserve">  指用玉米、薯类、豆类及其他植物原料制作淀粉和淀粉制品的生产；还包括以淀粉为原料，经酶法或酸法转换得到的糖品生产活动</t>
  </si>
  <si>
    <t xml:space="preserve">    豆制品制造</t>
  </si>
  <si>
    <t xml:space="preserve">  指以大豆、小豆、绿豆、豌豆、蚕豆等豆类为主要原料，经加工制成食品的活动</t>
  </si>
  <si>
    <t xml:space="preserve">    蛋品加工    </t>
  </si>
  <si>
    <t xml:space="preserve">    其他未列明农副食品加工  </t>
  </si>
  <si>
    <t>食品制造业</t>
  </si>
  <si>
    <t xml:space="preserve">  焙烤食品制造</t>
  </si>
  <si>
    <t xml:space="preserve">    糕点、面包制造</t>
  </si>
  <si>
    <t xml:space="preserve">  指用米粉、小麦粉、豆粉为主要原料，配以辅料，经成型、油炸、烤制而成的各种食品生产活动</t>
  </si>
  <si>
    <t xml:space="preserve">    饼干及其他焙烤食品制造</t>
  </si>
  <si>
    <t xml:space="preserve">  指以小麦粉（或糯米粉）、糖和油脂为主要原料，配以奶制品、蛋制品等辅料，经成型、焙烤制成的各种饼干，以及用薯类、谷类、豆类等制作的各种易于保存、食用方便的焙烤食品生产活动</t>
  </si>
  <si>
    <t xml:space="preserve">  糖果、巧克力及蜜饯制造</t>
  </si>
  <si>
    <t xml:space="preserve">    糖果、巧克力制造</t>
  </si>
  <si>
    <t xml:space="preserve">  糖果制造指以砂糖、葡萄糖浆或饴糖为主要原料，加入油脂、乳品、胶体、果仁、香料、食用色素等辅料制成甜味块状食品的生产活动；巧克力制造指以浆状、粉状或块状可可、可可脂、可可酱、砂糖、乳品等为主要原料加工制成巧克力及巧克力制品的生产活动</t>
  </si>
  <si>
    <t xml:space="preserve">    蜜饯制作</t>
  </si>
  <si>
    <t xml:space="preserve">  指以水果、坚果、果皮及植物的其他部分制作糖果蜜饯的活动</t>
  </si>
  <si>
    <t xml:space="preserve">  方便食品制造</t>
  </si>
  <si>
    <t xml:space="preserve">  指以米、小麦粉、杂粮等为主要原料加工制成，只需简单烹制即可作为主食，具有食用简便、携带方便，易于储藏等特点的食品制造</t>
  </si>
  <si>
    <t xml:space="preserve">    米、面制品制造</t>
  </si>
  <si>
    <t xml:space="preserve">  指以大米、小麦粉、杂粮等为主要原料，经加工制成各种未经蒸煮类米面制品的生产活动</t>
  </si>
  <si>
    <t xml:space="preserve">    速冻食品制造</t>
  </si>
  <si>
    <t xml:space="preserve">  指以米、小麦粉、杂粮等为主要原料，以肉类、蔬菜等为辅料，经加工制成各类烹制或未烹制的主食食品后，立即采用速冻工艺制成的，并可以在冻结条件下运输储存及销售的各类主食食品的生产活动</t>
  </si>
  <si>
    <t xml:space="preserve">    方便面制造</t>
  </si>
  <si>
    <t xml:space="preserve">    其他方便食品制造</t>
  </si>
  <si>
    <t xml:space="preserve">  指用米、杂粮等为主要原料加工制成的，可以直接食用或只需简单蒸煮即可作为主食的各种方便主食食品的生产活动，以及其他未列明的方便食品制造</t>
  </si>
  <si>
    <t xml:space="preserve">  乳制品制造</t>
  </si>
  <si>
    <t xml:space="preserve">  指以生鲜牛（羊）乳及其制品为主要原料，经加工制成的液体乳及固体乳（乳粉、炼乳、乳脂肪、干酪等）制品的生产活动；不包括含乳饮料和植物蛋白饮料生产活动</t>
  </si>
  <si>
    <t xml:space="preserve">    液体乳制造</t>
  </si>
  <si>
    <t xml:space="preserve">    乳粉制造</t>
  </si>
  <si>
    <t xml:space="preserve">    其他乳制品制造</t>
  </si>
  <si>
    <t xml:space="preserve">  罐头食品制造</t>
  </si>
  <si>
    <t xml:space="preserve">  指将符合要求的原料经处理、分选、修整、烹调（或不经烹调）、装罐、密封、杀菌、冷却（或无菌包装）等罐头生产工艺制成的，达到商业无菌要求，并可以在常温下储存的罐头食品的制造</t>
  </si>
  <si>
    <t xml:space="preserve">    肉、禽类罐头制造</t>
  </si>
  <si>
    <t xml:space="preserve">    水产品罐头制造</t>
  </si>
  <si>
    <t xml:space="preserve">    蔬菜、水果罐头制造</t>
  </si>
  <si>
    <t xml:space="preserve">    其他罐头食品制造</t>
  </si>
  <si>
    <t xml:space="preserve">  指婴幼儿辅助食品类罐头、米面食品类罐头（如八宝粥罐头等）及上述未列明的罐头食品制造</t>
  </si>
  <si>
    <t xml:space="preserve">  调味品、发酵制品制造</t>
  </si>
  <si>
    <t xml:space="preserve">    味精制造</t>
  </si>
  <si>
    <t xml:space="preserve">  指以淀粉或糖蜜为原料，经微生物发酵、提取、精制等工序制成的，谷氨酸钠含量在80％及以上的鲜味剂的生产活动</t>
  </si>
  <si>
    <t xml:space="preserve">    酱油、食醋及类似制品制造</t>
  </si>
  <si>
    <t xml:space="preserve">  指以大豆和（或）脱脂大豆，小麦和（或）麸皮为原料，经微生物发酵制成的各种酱油和酱类制品，以及以单独或混合使用各种含有淀粉、糖的物料或酒精，经微生物发酵酿制的酸性调味品的生产活动</t>
  </si>
  <si>
    <t xml:space="preserve">    其他调味品、发酵制品制造</t>
  </si>
  <si>
    <t xml:space="preserve">  其他食品制造</t>
  </si>
  <si>
    <t xml:space="preserve">    营养食品制造  </t>
  </si>
  <si>
    <t xml:space="preserve">  指以新食品原料和其他富含营养成分的传统食材为原料，经各种常规食品制造技术生产的特殊医学用途配方食品、婴幼儿配方食品和其他适用于特定人群的主辅食品的生产活动</t>
  </si>
  <si>
    <t xml:space="preserve">    保健食品制造</t>
  </si>
  <si>
    <t xml:space="preserve">  指标明具有特定保健功能的食品，适用于特定人群食用，具有调节机体功能，不以治疗为目的，对人体不产生急性、亚急性或慢性危害，以补充维生素、矿物质为目的的营养素补充等保健食品制造</t>
  </si>
  <si>
    <t xml:space="preserve">    冷冻饮品及食用冰制造</t>
  </si>
  <si>
    <t xml:space="preserve">  指以砂糖、乳制品、豆制品、蛋制品、油脂、果料和食用添加剂等经混合配制、加热杀菌、均质、老化、冻结（凝冻）而成的冷食饮品的制造，以及食用冰的制造</t>
  </si>
  <si>
    <t xml:space="preserve">    盐加工   </t>
  </si>
  <si>
    <t xml:space="preserve">  指以原盐为原料，经过化卤、蒸发、洗涤、粉碎、干燥、脱水、筛分等工序，或在其中添加碘酸钾及调味品等加工制成盐产品的生产活动</t>
  </si>
  <si>
    <t xml:space="preserve">    食品及饲料添加剂制造</t>
  </si>
  <si>
    <t xml:space="preserve">  指增加或改善食品特色的化学品，以及补充动物饲料的营养成分和促进生长、防治疫病的制剂的生产活动</t>
  </si>
  <si>
    <t xml:space="preserve">    其他未列明食品制造</t>
  </si>
  <si>
    <t>酒、饮料和精制茶制造业</t>
  </si>
  <si>
    <t xml:space="preserve">  酒的制造</t>
  </si>
  <si>
    <t xml:space="preserve">  指酒精、白酒、啤酒及其专用麦芽、黄酒、葡萄酒、果酒、配制酒以及其他酒的生产</t>
  </si>
  <si>
    <t xml:space="preserve">    酒精制造</t>
  </si>
  <si>
    <t xml:space="preserve">  指用玉米、小麦、薯类等淀粉质原料或用糖蜜等含糖质原料，经蒸煮、糖化、发酵及蒸馏等工艺制成的酒精产品的生产活动</t>
  </si>
  <si>
    <t xml:space="preserve">    白酒制造</t>
  </si>
  <si>
    <t xml:space="preserve">  指以高粱等粮谷为主要原料，以大曲、小曲或麸曲及酒母等为糖化发酵剂，经蒸煮、糖化、发酵、蒸馏、陈酿、勾兑而制成的蒸馏酒产品的生产活动</t>
  </si>
  <si>
    <t xml:space="preserve">    啤酒制造</t>
  </si>
  <si>
    <t xml:space="preserve">  指以麦芽（包括特种麦芽）、水为主要原料，加啤酒花，经酵母发酵酿制而成，含二氧化碳、起泡、低酒精度的发酵酒产品（包括无醇啤酒，也称脱醇啤酒）的生产活动，以及啤酒专用原料麦芽的生产活动</t>
  </si>
  <si>
    <t xml:space="preserve">    黄酒制造</t>
  </si>
  <si>
    <t xml:space="preserve">  指以稻米、黍米、黑米、小麦、玉米等为主要原料，加曲、酵母等糖化发酵剂发酵酿制而成的发酵酒产品的生产活动</t>
  </si>
  <si>
    <t xml:space="preserve">    葡萄酒制造</t>
  </si>
  <si>
    <t xml:space="preserve">  指以新鲜葡萄或葡萄汁为原料，经全部或部分发酵酿制而成，含有一定酒精度的发酵酒产品的生产活动</t>
  </si>
  <si>
    <t xml:space="preserve">    其他酒制造</t>
  </si>
  <si>
    <t xml:space="preserve">  指除葡萄酒以外的果酒、配制酒以及上述未列明的其他酒产品的生产活动</t>
  </si>
  <si>
    <t xml:space="preserve">  饮料制造</t>
  </si>
  <si>
    <t xml:space="preserve">    碳酸饮料制造</t>
  </si>
  <si>
    <t xml:space="preserve">  指在一定条件下充入二氧化碳气的饮用品制造，其成品中二氧化碳气的含量（20℃时的体积倍数）不低于2.0倍</t>
  </si>
  <si>
    <t xml:space="preserve">    瓶（罐）装饮用水制造</t>
  </si>
  <si>
    <t xml:space="preserve">  指以地下矿泉水和符合生活饮用水卫生标准的水为水源加工制成的，密封于塑料瓶（罐）、玻璃瓶或其他容器中，不含任何添加剂，可直接饮用的水的生产活动</t>
  </si>
  <si>
    <t xml:space="preserve">    果菜汁及果菜汁饮料制造</t>
  </si>
  <si>
    <t xml:space="preserve">  指以新鲜或冷藏水果和蔬菜为原料，经加工制得的果菜汁液制品生产活动，以及在果汁或浓缩果汁、蔬菜汁中加入水、糖液、酸味剂等，经调制而成的可直接饮用的饮品（果汁含量不低于10％）的生产活动</t>
  </si>
  <si>
    <t xml:space="preserve">    含乳饮料和植物蛋白饮料制造</t>
  </si>
  <si>
    <t xml:space="preserve">  指以鲜乳或乳制品为原料（经发酵或未经发酵），加入水、糖液等调制而成的可直接饮用的含乳饮品的生产活动，以及以蛋白质含量较高的植物的果实、种子或核果类、坚果类的果仁等为原料，在其加工制得的浆液中加入水、糖液等调制而成的可直接饮用的植物蛋白饮品的生产活动</t>
  </si>
  <si>
    <t>固体饮料制造</t>
  </si>
  <si>
    <t xml:space="preserve">  指以糖、食品添加剂、果汁或植物抽提物等为原料，加工制成粉末状、颗粒状或块状制品[其成品水分(质量分数)不高于5％]的生产活动</t>
  </si>
  <si>
    <t xml:space="preserve">    茶饮料及其他饮料制造</t>
  </si>
  <si>
    <t xml:space="preserve">  指茶饮料、特殊用途饮料以及其他未列明的饮料制造</t>
  </si>
  <si>
    <t xml:space="preserve">  精制茶加工</t>
  </si>
  <si>
    <t xml:space="preserve">  指对毛茶或半成品原料茶进行筛分、轧切、风选、干燥、匀堆、拼配等精制加工茶叶的生产活动</t>
  </si>
  <si>
    <t xml:space="preserve">烟草制品业 </t>
  </si>
  <si>
    <t xml:space="preserve">  烟叶复烤</t>
  </si>
  <si>
    <t xml:space="preserve">  指在原烟（初烤）基础上进行第二次烟叶水分调整的活动</t>
  </si>
  <si>
    <t xml:space="preserve">  卷烟制造</t>
  </si>
  <si>
    <t xml:space="preserve">  指各种卷烟生产，但不包括生产烟用滤嘴棒的纤维丝束原料的制造</t>
  </si>
  <si>
    <t xml:space="preserve">  其他烟草制品制造</t>
  </si>
  <si>
    <t>纺织业</t>
  </si>
  <si>
    <t xml:space="preserve">  棉纺织及印染精加工</t>
  </si>
  <si>
    <t xml:space="preserve">  指棉、棉型化纤（化纤短丝）纺织及印染精加工</t>
  </si>
  <si>
    <t xml:space="preserve">    棉纺纱加工</t>
  </si>
  <si>
    <t xml:space="preserve">  指以棉及棉型化学纤维为主要原料进行的纺纱加工</t>
  </si>
  <si>
    <t xml:space="preserve">    棉织造加工</t>
  </si>
  <si>
    <t xml:space="preserve">  指以棉纱、混纺纱、化学纤维纱为主要原料进行的机织物织造加工</t>
  </si>
  <si>
    <t xml:space="preserve">    棉印染精加工</t>
  </si>
  <si>
    <t xml:space="preserve">  指对非自产的棉和化学纤维织物进行漂白、染色、印花、轧光、起绒、缩水等工序的加工</t>
  </si>
  <si>
    <t xml:space="preserve">  毛纺织及染整精加工</t>
  </si>
  <si>
    <t xml:space="preserve">    毛条和毛纱线加工</t>
  </si>
  <si>
    <t xml:space="preserve">  指以毛及毛型化学纤维为原料进行梳条的加工，按毛纺工艺（精梳、粗梳、半精梳）进行纺纱的加工</t>
  </si>
  <si>
    <t xml:space="preserve">    毛织造加工</t>
  </si>
  <si>
    <t xml:space="preserve">  指以毛及毛型化学纤维纱线为原料进行的机织物织造加工</t>
  </si>
  <si>
    <t xml:space="preserve">    毛染整精加工</t>
  </si>
  <si>
    <t xml:space="preserve">  指对非自产的毛织物进行漂白、染色、印花等工序的染整精加工</t>
  </si>
  <si>
    <t xml:space="preserve">  麻纺织及染整精加工</t>
  </si>
  <si>
    <t xml:space="preserve">    麻纤维纺前加工和纺纱</t>
  </si>
  <si>
    <t xml:space="preserve">  指以苎麻、亚麻、大麻、黄麻、剑麻、罗布麻等为原料的纺前纤维加工和纺纱加工</t>
  </si>
  <si>
    <t xml:space="preserve">    麻织造加工</t>
  </si>
  <si>
    <t xml:space="preserve">  指以苎麻、亚麻、大麻、黄麻、剑麻、罗布麻纤维纱线等为主要原料的机织物织造加工</t>
  </si>
  <si>
    <t xml:space="preserve">    麻染整精加工</t>
  </si>
  <si>
    <t xml:space="preserve">  指对非自产的麻织物进行漂白、染色、印花等工序的染整精加工</t>
  </si>
  <si>
    <t xml:space="preserve">  丝绢纺织及印染精加工</t>
  </si>
  <si>
    <t xml:space="preserve">    缫丝加工</t>
  </si>
  <si>
    <t xml:space="preserve">  指由蚕茧经过加工缫制成丝的活动</t>
  </si>
  <si>
    <t xml:space="preserve">    绢纺和丝织加工</t>
  </si>
  <si>
    <t xml:space="preserve">  指以丝为主要原料进行的丝织物织造加工                        </t>
  </si>
  <si>
    <t xml:space="preserve">    丝印染精加工</t>
  </si>
  <si>
    <t xml:space="preserve">  指对非自产的丝织物进行漂白、染色、印花、轧光、起绒、缩水等工序的加工</t>
  </si>
  <si>
    <t xml:space="preserve">  化纤织造及印染精加工</t>
  </si>
  <si>
    <t xml:space="preserve">  指经纬双向或经向以化纤长丝(不包括化纤短纤）为主要原料生产的机织物</t>
  </si>
  <si>
    <t xml:space="preserve">    化纤织造加工</t>
  </si>
  <si>
    <t xml:space="preserve">  指以化纤长丝(含有色长丝)为主要原料生产的机织坯布、色织布</t>
  </si>
  <si>
    <t xml:space="preserve">    化纤织物染整精加工</t>
  </si>
  <si>
    <t xml:space="preserve">  指对化纤长丝坯布进行漂白、染色、印花、轧光、起绒、缩水等染整工序的加工</t>
  </si>
  <si>
    <t xml:space="preserve">  针织或钩针编织物及其制品制造</t>
  </si>
  <si>
    <t xml:space="preserve">    针织或钩针编织物织造</t>
  </si>
  <si>
    <t xml:space="preserve">  指采用经编、纬编、横编及钩针编工艺进行的针织物织造加工</t>
  </si>
  <si>
    <t xml:space="preserve">    针织或钩针编织物印染精加工</t>
  </si>
  <si>
    <t xml:space="preserve">  指对非自产的针织品进行漂白、染色、印花、轧光、起绒、缩水等工序的加工</t>
  </si>
  <si>
    <t xml:space="preserve">    针织或钩针编织品制造</t>
  </si>
  <si>
    <t xml:space="preserve">  指除针织或钩针编织服装以外的其他针织品或钩针编织品的加工</t>
  </si>
  <si>
    <t xml:space="preserve">  家用纺织制成品制造</t>
  </si>
  <si>
    <t xml:space="preserve">    床上用品制造</t>
  </si>
  <si>
    <t xml:space="preserve">  指以棉、麻、竹、丝、毛、化学纤维等纤维及纺织品为主要原料，加工制造床上用品（包括含有填充物的被子、睡袋、枕头等类产品）的生产活动</t>
  </si>
  <si>
    <t xml:space="preserve">    毛巾类制品制造</t>
  </si>
  <si>
    <t xml:space="preserve">  指以棉、麻、竹、丝及化学纤维等为主要原料，加工制造毛巾类产品的生产活动</t>
  </si>
  <si>
    <t xml:space="preserve">    窗帘、布艺类产品制造</t>
  </si>
  <si>
    <t xml:space="preserve">  指以棉、麻、丝、毛及化学纤维等为主要原料，加工制造窗帘、各种装饰罩（套）、靠垫、坐垫、贮物袋等生活用布艺产品的生产活动</t>
  </si>
  <si>
    <t xml:space="preserve">    其他家用纺织制成品制造</t>
  </si>
  <si>
    <t xml:space="preserve">  指以棉、麻、丝、毛及化学纤维等为主要原料，加工制造毛毯、桌布、台布、餐巾、擦布、洗碗巾等餐厨生活制品的其他家用纺织制成品生产活动</t>
  </si>
  <si>
    <t xml:space="preserve">  产业用纺织制成品制造</t>
  </si>
  <si>
    <t xml:space="preserve">  也称产业用纺织制成品制造（包括帐篷等户外及庭院休闲用品制造）</t>
  </si>
  <si>
    <t xml:space="preserve">    非织造布制造</t>
  </si>
  <si>
    <t xml:space="preserve">  指定向或随机排列的纤维，通过摩擦、抱合或粘合，或者这些方法的组合而相互结合制成的片状物、纤网或絮垫的生产活动；所用纤维可以是天然纤维、化学纤维和无机纤维，也可以是短纤维、长丝或直接形成的纤维状物</t>
  </si>
  <si>
    <t xml:space="preserve">    绳、索、缆制造</t>
  </si>
  <si>
    <t xml:space="preserve">  指用天然纤维和化学纤维制造绳、索具、缆绳、合股线的生产活动</t>
  </si>
  <si>
    <t xml:space="preserve">    纺织带和帘子布制造</t>
  </si>
  <si>
    <t xml:space="preserve">  指帘子布、复合材料用基布、输送带基布、传送带和胶管等增强材料的生产活动</t>
  </si>
  <si>
    <t xml:space="preserve">    篷、帆布制造</t>
  </si>
  <si>
    <t xml:space="preserve">  指车用篷布、帐篷布、鞋用纺织材料、灯箱布等纺织材料的生产活动</t>
  </si>
  <si>
    <t xml:space="preserve">    其他产业用纺织制成品制造</t>
  </si>
  <si>
    <t xml:space="preserve">  指革基布，过滤、防护用纺织品，工业用毡、呢，建筑用纺织品，交通运输用纺织品，包装用纺织品，文体用纺织品，绝缘隔热纺织品，农业用纺织品，渔业用纺织品，造纸用纺织品等其他产业用纺织制成品的生产活动</t>
  </si>
  <si>
    <t>纺织服装、服饰业</t>
  </si>
  <si>
    <t xml:space="preserve">  机织服装制造</t>
  </si>
  <si>
    <t xml:space="preserve">  指以机织面料为主要原料，缝制各种男、女服装，以及儿童成衣的活动；包括非自产原料制作的服装，以及固定生产地点的服装制作活动</t>
  </si>
  <si>
    <t xml:space="preserve">    运动机织服装制造</t>
  </si>
  <si>
    <t xml:space="preserve">  指运动服、滑雪服、登山服、游泳衣等服装制造</t>
  </si>
  <si>
    <t xml:space="preserve">    其他机织服装制造</t>
  </si>
  <si>
    <t xml:space="preserve">  指除运动机织服装以外的其他机织服装制造</t>
  </si>
  <si>
    <t xml:space="preserve">  针织或钩针编织服装制造</t>
  </si>
  <si>
    <t xml:space="preserve">  指以针织、钩针编织面料为主要原料，经裁剪后缝制各种男、女服装，以及儿童成衣的活动</t>
  </si>
  <si>
    <t xml:space="preserve">    运动休闲针织服装制造</t>
  </si>
  <si>
    <t xml:space="preserve">  指针织T恤、针织休闲衫、针织运动类服装制造</t>
  </si>
  <si>
    <t xml:space="preserve">    其他针织或钩针编织服装制造</t>
  </si>
  <si>
    <t xml:space="preserve">  指除运动休闲针织服装以外其他针织或钩织编织服装制造</t>
  </si>
  <si>
    <t xml:space="preserve">  服饰制造</t>
  </si>
  <si>
    <t xml:space="preserve">  指帽子、手套、围巾、领带、领结、手绢，以及袜子等服装饰品的加工</t>
  </si>
  <si>
    <t>皮革、毛皮、羽毛及其制品和制鞋业</t>
  </si>
  <si>
    <t xml:space="preserve">  皮革鞣制加工</t>
  </si>
  <si>
    <t xml:space="preserve">  指动物生皮经脱毛、鞣制等物理和化学方法加工，再经涂饰和整理，制成具有不易腐烂、柔韧、透气等性能的皮革生产活动</t>
  </si>
  <si>
    <t xml:space="preserve">  皮革制品制造</t>
  </si>
  <si>
    <t xml:space="preserve">    皮革服装制造</t>
  </si>
  <si>
    <t xml:space="preserve">  指全部或大部分用皮革、人造革、合成革为面料，制作各式服装的活动</t>
  </si>
  <si>
    <t xml:space="preserve">    皮箱、包（袋）制造</t>
  </si>
  <si>
    <t xml:space="preserve">  指全部或大部分用皮革、人造革、合成革为材料，或者以塑料、纺织物为材料，制作各种用途的皮箱、皮包(袋)，或其他材料的箱、包(袋)等制作活动</t>
  </si>
  <si>
    <t xml:space="preserve">    皮手套及皮装饰制品制造 </t>
  </si>
  <si>
    <t xml:space="preserve">  指全部或大部分用皮革、人造革、合成革为材料制成的皮手套、皮带，以及皮领带等皮装饰制品的生产活动</t>
  </si>
  <si>
    <t xml:space="preserve">    其他皮革制品制造</t>
  </si>
  <si>
    <t xml:space="preserve">  指全部或大部分用皮革、人造革、合成革为材料制成上述未列明的其他各种皮革制品的生产活动</t>
  </si>
  <si>
    <t xml:space="preserve">  毛皮鞣制及制品加工</t>
  </si>
  <si>
    <t xml:space="preserve">    毛皮鞣制加工</t>
  </si>
  <si>
    <t xml:space="preserve">  指带毛动物生皮经鞣制等化学和物理方法处理后，保持其绒毛形态及特点的毛皮(又称裘皮)的生产活动</t>
  </si>
  <si>
    <t xml:space="preserve">    毛皮服装加工</t>
  </si>
  <si>
    <t xml:space="preserve">  指用各种动物毛皮和人造毛皮为面料或里料，加工制作毛皮服装的生产活动</t>
  </si>
  <si>
    <t xml:space="preserve">    其他毛皮制品加工</t>
  </si>
  <si>
    <t xml:space="preserve">  指用各种动物毛皮和人造毛皮为材料，加工制作上述类别未列明的其他各种用途毛皮制品的生产活动</t>
  </si>
  <si>
    <t xml:space="preserve">  羽毛(绒)加工及制品制造</t>
  </si>
  <si>
    <t xml:space="preserve">    羽毛（绒）加工</t>
  </si>
  <si>
    <t xml:space="preserve">  指对鹅、鸭等禽类羽毛进行加工成标准毛的生产活动</t>
  </si>
  <si>
    <t xml:space="preserve">    羽毛（绒）制品加工</t>
  </si>
  <si>
    <t xml:space="preserve">  指用加工过的羽毛(绒)作为填充物制作各种用途的羽绒制品(如羽绒服装、羽绒寝具、羽绒睡袋等)的生产活动</t>
  </si>
  <si>
    <t xml:space="preserve">  制鞋业</t>
  </si>
  <si>
    <t xml:space="preserve">  指纺织面料鞋、皮鞋、塑料鞋、橡胶鞋及其他各种鞋的生产活动</t>
  </si>
  <si>
    <t xml:space="preserve">    纺织面料鞋制造</t>
  </si>
  <si>
    <t xml:space="preserve">  指用各种纺织面料、木材、棕草等原料缝制、模压或编制各种鞋的生产活动</t>
  </si>
  <si>
    <t xml:space="preserve">    皮鞋制造</t>
  </si>
  <si>
    <t xml:space="preserve">  指全部或大部分用皮革、人造革、合成革为面料，以橡胶、塑料或合成材料等为外底，按缝绱、胶粘、模压、注塑等工艺方法制作各种皮鞋的生产活动</t>
  </si>
  <si>
    <t xml:space="preserve">    塑料鞋制造</t>
  </si>
  <si>
    <t xml:space="preserve">  指以聚氯乙烯、聚乙烯、聚氨酯和乙烯醋酸乙烯等树脂为原料生产发泡或不发泡的塑料鞋类制品的活动</t>
  </si>
  <si>
    <t xml:space="preserve">    橡胶鞋制造</t>
  </si>
  <si>
    <t xml:space="preserve">  指以橡胶作为鞋底、鞋帮的运动鞋及其他橡胶鞋和橡胶鞋部件的生产活动</t>
  </si>
  <si>
    <t xml:space="preserve">    其他制鞋业</t>
  </si>
  <si>
    <t>木材加工和木、竹、藤、棕、草制品业</t>
  </si>
  <si>
    <t xml:space="preserve">  木材加工</t>
  </si>
  <si>
    <t xml:space="preserve">    锯材加工</t>
  </si>
  <si>
    <t xml:space="preserve">  指以原木为原料，利用锯木机械或手工工具将原木纵向锯成具有一定断面尺寸（宽、厚度）的木材加工生产活动，用防腐剂和其他物质浸渍木料或对木料进行化学处理的加工，以及地板毛料的制造</t>
  </si>
  <si>
    <t xml:space="preserve">    木片加工</t>
  </si>
  <si>
    <t xml:space="preserve">  指利用森林采伐、造材、加工等剩余物和定向培育的木材，经削（刨）片机加工成一定规格的产品生产活动</t>
  </si>
  <si>
    <t xml:space="preserve">    单板加工</t>
  </si>
  <si>
    <t xml:space="preserve">  指用于胶合板、细工木板、木质重组装饰材、装饰单板（厚度0.55mm以下)、单层板积材（LVL）、纺织用木质层压板、电工层压板和木质层积塑料等材料的生产活动</t>
  </si>
  <si>
    <t xml:space="preserve">    其他木材加工</t>
  </si>
  <si>
    <t xml:space="preserve">  指对木材进行干燥、防腐、改性、染色加工等活动</t>
  </si>
  <si>
    <t xml:space="preserve">  人造板制造</t>
  </si>
  <si>
    <t xml:space="preserve">  指用木材及其剩余物、棉秆、甘蔗渣和芦苇等植物纤维为原料，加工成符合国家标准的胶合板、纤维板、刨花板、细木工板和木丝板等产品的生产活动，以及人造板二次加工装饰板的制造</t>
  </si>
  <si>
    <t xml:space="preserve">    胶合板制造</t>
  </si>
  <si>
    <t xml:space="preserve">  指具有一定规格的原木经旋（刨）切成单板，再经干燥、涂胶、组坯、热压而成的符合国家标准及供需双方协定标准的产品生产活动</t>
  </si>
  <si>
    <t xml:space="preserve">    纤维板制造</t>
  </si>
  <si>
    <t xml:space="preserve">  指用木材碎料（包括木片）、棉秆、甘蔗渣、芦苇等植物纤维作原料，经削片纤维分离，铺装成型，热压而成的产品生产活动</t>
  </si>
  <si>
    <t xml:space="preserve">    刨花板制造</t>
  </si>
  <si>
    <t xml:space="preserve">  指用木材碎料（包括木片）和其他植物纤维作原料，制成刨花，经干燥、施胶，铺装成型，热压而成的产品生产活动</t>
  </si>
  <si>
    <t xml:space="preserve">    其他人造板制造</t>
  </si>
  <si>
    <t xml:space="preserve">  包括非木质人造板、细工木板、胶合木等其他各类人造板的制造</t>
  </si>
  <si>
    <t xml:space="preserve">  木质制品制造</t>
  </si>
  <si>
    <t xml:space="preserve">  指以木材为原料加工成建筑用木料和木材组件、木容器、软木制品及其他木制品的生产活动，但不包括木质家具的制造</t>
  </si>
  <si>
    <t xml:space="preserve">    建筑用木料及木材组件加工</t>
  </si>
  <si>
    <t xml:space="preserve">  指主要用于建筑施工工程的木质制品，如建筑施工用的大木工或其他支撑物，以及建筑木工的生产活动</t>
  </si>
  <si>
    <t xml:space="preserve">    木门窗制造  </t>
  </si>
  <si>
    <t xml:space="preserve">    木楼梯制造</t>
  </si>
  <si>
    <t xml:space="preserve">    木地板制造</t>
  </si>
  <si>
    <t xml:space="preserve">    木制容器制造</t>
  </si>
  <si>
    <t xml:space="preserve">    软木制品及其他木制品制造</t>
  </si>
  <si>
    <t xml:space="preserve">  指天然软木除去表皮，经初加工后获得的结块软木及其制品的生产活动，以及其他未列明的木质产品的生产活动，包括整体定制家具制造的活动</t>
  </si>
  <si>
    <t xml:space="preserve">  竹、藤、棕、草等制品制造</t>
  </si>
  <si>
    <t xml:space="preserve">  指除木材以外，以竹、藤、棕、草等天然植物为原料生产制品的活动，但不包括家具的制造</t>
  </si>
  <si>
    <t xml:space="preserve">    竹制品制造</t>
  </si>
  <si>
    <t xml:space="preserve">  指竹胶合板、竹地板、竹丝板、竹梯子、竹键盘、竹篮子、竹筷子、竹席、高温竹炭制品等竹制工业用品、建筑用品、包装用品、保健品和生活日用品的制造</t>
  </si>
  <si>
    <t xml:space="preserve">    藤制品制造</t>
  </si>
  <si>
    <t xml:space="preserve">    棕制品制造</t>
  </si>
  <si>
    <t xml:space="preserve">    草及其他制品制造</t>
  </si>
  <si>
    <t xml:space="preserve">家具制造业 </t>
  </si>
  <si>
    <t xml:space="preserve">  指用木材、金属、塑料、竹、藤等材料制作的，具有坐卧、凭倚、储藏、间隔等功能，可用于住宅、旅馆、办公室、学校、餐馆、医院、剧场、公园、船舰、飞机、机动车等任何场所的各种家具的制造</t>
  </si>
  <si>
    <t xml:space="preserve">  木质家具制造</t>
  </si>
  <si>
    <t xml:space="preserve">  指以天然木材和木质人造板为主要材料，配以其他辅料（如油漆、贴面材料、玻璃、五金配件等）制作各种家具的生产活动</t>
  </si>
  <si>
    <t xml:space="preserve">  竹、藤家具制造</t>
  </si>
  <si>
    <t xml:space="preserve">  指以竹材和藤材为主要材料，配以其他辅料制作各种家具的生产活动</t>
  </si>
  <si>
    <t xml:space="preserve">  金属家具制造</t>
  </si>
  <si>
    <t xml:space="preserve">  指支(框)架及主要部件以铸铁、钢材、钢板、钢管、合金等金属为主要材料，结合使用木、竹、塑等材料，配以人造革、尼龙布、泡沫塑料等其他辅料制作各种家具的生产活动</t>
  </si>
  <si>
    <t xml:space="preserve">  塑料家具制造</t>
  </si>
  <si>
    <t xml:space="preserve">  指用塑料管、板、异型材加工或用塑料、玻璃钢（即增强塑料）直接在模具中成型的家具的生产活动</t>
  </si>
  <si>
    <t xml:space="preserve">  其他家具制造</t>
  </si>
  <si>
    <t xml:space="preserve">  指主要由弹性材料(如弹簧、蛇簧、拉簧等)和软质材料(如棕丝、棉花、乳胶海绵、泡沫塑料等)，辅以绷结材料(如绷绳、绷带、麻布等)和装饰面料及饰物(如棉、毛、化纤织物及牛皮、羊皮、人造革等)制成的各种软家具；以玻璃为主要材料，辅以木材或金属材料制成的各种玻璃家具，以及其他未列明的原材料制作各种家具的生产活动</t>
  </si>
  <si>
    <t xml:space="preserve">造纸和纸制品业 </t>
  </si>
  <si>
    <t xml:space="preserve">  纸浆制造</t>
  </si>
  <si>
    <t xml:space="preserve">  指经机械或化学方法加工纸浆的生产活动</t>
  </si>
  <si>
    <t xml:space="preserve">    木竹浆制造</t>
  </si>
  <si>
    <t xml:space="preserve">    非木竹浆制造</t>
  </si>
  <si>
    <t xml:space="preserve">  造纸</t>
  </si>
  <si>
    <t xml:space="preserve">  指用纸浆或其他原料（如矿渣棉、云母、石棉等）悬浮在流体中的纤维，经过造纸机或其他设备成型，或手工操作而成的纸及纸板的制造</t>
  </si>
  <si>
    <t xml:space="preserve">    机制纸及纸板制造</t>
  </si>
  <si>
    <t xml:space="preserve">    手工纸制造</t>
  </si>
  <si>
    <t xml:space="preserve">  指采用手工操作成型，制成纸的生产活动</t>
  </si>
  <si>
    <t xml:space="preserve">    加工纸制造</t>
  </si>
  <si>
    <t xml:space="preserve">  指对原纸及纸板进一步加工的生产活动</t>
  </si>
  <si>
    <t xml:space="preserve">  纸制品制造</t>
  </si>
  <si>
    <t xml:space="preserve">  指用纸及纸板为原料，进一步加工制成纸制品的生产活动</t>
  </si>
  <si>
    <t xml:space="preserve">    纸和纸板容器制造</t>
  </si>
  <si>
    <t xml:space="preserve">    其他纸制品制造</t>
  </si>
  <si>
    <t xml:space="preserve">  指符合出售规格或包装要求的纸制品，以及其他未列明的纸制品的制造</t>
  </si>
  <si>
    <t>印刷和记录媒介复制业</t>
  </si>
  <si>
    <t xml:space="preserve">  印刷</t>
  </si>
  <si>
    <t xml:space="preserve">    书、报刊印刷</t>
  </si>
  <si>
    <t xml:space="preserve">    本册印制</t>
  </si>
  <si>
    <t xml:space="preserve">  指由各种纸及纸板制作的，用于书写和其他用途的本册生产活动</t>
  </si>
  <si>
    <t xml:space="preserve">    包装装潢及其他印刷</t>
  </si>
  <si>
    <t xml:space="preserve">  指根据一定的商品属性、形态，采用一定的包装材料，经过对商品包装的造型结构艺术和图案文字的设计与安排来装饰美化商品的印刷，以及其他印刷活动</t>
  </si>
  <si>
    <t xml:space="preserve">  装订及印刷相关服务</t>
  </si>
  <si>
    <t xml:space="preserve">  指专门企业从事的装订、压印媒介制造等与印刷有关的服务</t>
  </si>
  <si>
    <t xml:space="preserve">  记录媒介复制</t>
  </si>
  <si>
    <t xml:space="preserve">  指将母带、母盘上的信息进行批量翻录的生产活动</t>
  </si>
  <si>
    <t>文教、工美、体育和娱乐用品制造业</t>
  </si>
  <si>
    <t xml:space="preserve">  文教办公用品制造</t>
  </si>
  <si>
    <t xml:space="preserve">    文具制造</t>
  </si>
  <si>
    <t xml:space="preserve">  指办公、学习等使用的各种文具的制造</t>
  </si>
  <si>
    <t xml:space="preserve">    笔的制造</t>
  </si>
  <si>
    <t xml:space="preserve">  指用于学习、办公或绘画等用途的各种笔制品的制造</t>
  </si>
  <si>
    <t xml:space="preserve">    教学用模型及教具制造</t>
  </si>
  <si>
    <t xml:space="preserve">  指主要用于教学的各种专用模型、标本及教具的制造</t>
  </si>
  <si>
    <t xml:space="preserve">    墨水、墨汁制造</t>
  </si>
  <si>
    <t xml:space="preserve">    其他文教办公用品制造</t>
  </si>
  <si>
    <t xml:space="preserve">  指上述未列明的文教办公类用品的制造</t>
  </si>
  <si>
    <t xml:space="preserve">  乐器制造</t>
  </si>
  <si>
    <t xml:space="preserve">  指中国民族乐器、西乐器等各种乐器及乐器零部件和配套产品的制造，但不包括玩具乐器的制造</t>
  </si>
  <si>
    <t xml:space="preserve">    中乐器制造</t>
  </si>
  <si>
    <t xml:space="preserve">    西乐器制造</t>
  </si>
  <si>
    <t xml:space="preserve">    电子乐器制造</t>
  </si>
  <si>
    <t xml:space="preserve">    其他乐器及零件制造</t>
  </si>
  <si>
    <t xml:space="preserve">  指其他未列明的乐器、乐器零件及配套产品的制造</t>
  </si>
  <si>
    <t xml:space="preserve">  工艺美术及礼仪用品制造</t>
  </si>
  <si>
    <t xml:space="preserve">    雕塑工艺品制造</t>
  </si>
  <si>
    <t xml:space="preserve">  指以玉石、宝石、象牙、角、骨、贝壳等硬质材料，木、竹、椰壳、树根、软木等天然植物，以及石膏、泥、面、塑料等为原料，经雕刻、琢、磨、捏或塑等艺术加工而制成的各种供欣赏、实用和礼仪用的工艺品制作活动</t>
  </si>
  <si>
    <t xml:space="preserve">    金属工艺品制造</t>
  </si>
  <si>
    <t xml:space="preserve">  指以金、银、铜、铁、锡等各种金属为原料，经过制胎、浇铸、锻打、錾刻、搓丝、焊接、纺织、镶嵌、点兰、烧制、打磨、电镀等各种工艺加工制成的造型美观、花纹图案精致的各种供欣赏、实用和礼仪用的工艺美术品制作活动</t>
  </si>
  <si>
    <t xml:space="preserve">    漆器工艺品制造</t>
  </si>
  <si>
    <t xml:space="preserve">  指将半生漆、腰果漆加工调配成各种鲜艳的漆料，以木、纸、塑料、铜、布等作胎，采用推光、雕填、彩画、镶嵌、刻灰等传统工艺和现代漆器工艺进行的各种供欣赏、实用和礼仪用的工艺制品制作活动</t>
  </si>
  <si>
    <t xml:space="preserve">    花画工艺品制造</t>
  </si>
  <si>
    <t xml:space="preserve">  指以绢、丝、绒、纸、涤纶、塑料、羽毛、通草以及鲜花草等为原料，经造型设计、模压、剪贴、干燥等工艺精制而成的花、果、叶等人造花类工艺品，以画面出现、可以挂或摆的具有欣赏性、装饰性和礼仪用的画类工艺品制作活动</t>
  </si>
  <si>
    <t xml:space="preserve">    天然植物纤维编织工艺品制造</t>
  </si>
  <si>
    <t xml:space="preserve">  指以竹、藤、棕、草、柳、葵、麻等天然植物纤维为材料，经编织或镶嵌而成具有造型艺术或图案花纹，以欣赏为主的工艺陈列品、礼仪用品以及工艺实用品的制作活动</t>
  </si>
  <si>
    <t xml:space="preserve">    抽纱刺绣工艺品制造</t>
  </si>
  <si>
    <t xml:space="preserve">  指以棉、麻、丝、毛及人造纤维纺织品等为主要原料，经设计、刺绣、抽、拉、钩等工艺加工各种生活装饰用品，以及以纺织品为主要原料，经特殊手工工艺或民间工艺方法加工成各种具有较强装饰效果的生活用纺织品和礼仪用品的制作活动</t>
  </si>
  <si>
    <t xml:space="preserve">    地毯、挂毯制造</t>
  </si>
  <si>
    <t xml:space="preserve">  指以羊毛、丝、棉、麻及人造纤维等为原料，经手工编织、机织、栽绒等方式加工而成的各种具有装饰性的地面覆盖物或可用于悬挂、垫坐等用途的生活装饰用品和礼仪用品的制作活动</t>
  </si>
  <si>
    <t xml:space="preserve">    珠宝首饰及有关物品制造</t>
  </si>
  <si>
    <t xml:space="preserve">  指以金、银、铂等贵金属及其合金以及钻石、宝石、玉石、翡翠、珍珠等为原料，经金属加工和连结组合、镶嵌等工艺加工制作各种图案的装饰品和礼仪用品的制作活动</t>
  </si>
  <si>
    <t xml:space="preserve">    其他工艺美术及礼仪用品制造</t>
  </si>
  <si>
    <t xml:space="preserve">  体育用品制造</t>
  </si>
  <si>
    <t xml:space="preserve">    球类制造</t>
  </si>
  <si>
    <t xml:space="preserve">  指各种皮制、胶制、革制的可充气的运动用球，以及其他材料制成的各种运动用硬球、软球等球类产品的生产活动</t>
  </si>
  <si>
    <t>专项运动器材及配件制造</t>
  </si>
  <si>
    <t xml:space="preserve">  指各项竞技比赛和训练用器材及用品，体育场馆设施及器件的生产活动</t>
  </si>
  <si>
    <t xml:space="preserve">    健身器材制造</t>
  </si>
  <si>
    <t xml:space="preserve">  指供健身房、家庭或体育训练用的健身器材及运动物品的制造</t>
  </si>
  <si>
    <t xml:space="preserve">    运动防护用具制造</t>
  </si>
  <si>
    <t xml:space="preserve">  指用各种材质，为各项运动特制手套、鞋、帽和护具的生产活动</t>
  </si>
  <si>
    <t xml:space="preserve">    其他体育用品制造</t>
  </si>
  <si>
    <t xml:space="preserve">  指钓鱼专用的各种用具及用品，以及上述未列明的体育用品制造</t>
  </si>
  <si>
    <t xml:space="preserve">  玩具制造</t>
  </si>
  <si>
    <t xml:space="preserve">  指以儿童为主要使用者，用于玩耍、智力开发等娱乐器具的制造 </t>
  </si>
  <si>
    <t xml:space="preserve">    电玩具制造</t>
  </si>
  <si>
    <t xml:space="preserve">  指制造供14岁以下儿童玩耍的、至少有一种玩耍功能需要使用额定电压小于或等于24V的玩具产品</t>
  </si>
  <si>
    <t xml:space="preserve">    塑胶玩具制造</t>
  </si>
  <si>
    <t xml:space="preserve">  指制造供14岁以下儿童玩耍的、玩具主体或主要玩耍部分由塑胶制成的，非预定承载儿童体重的非电玩具产品</t>
  </si>
  <si>
    <t xml:space="preserve">    金属玩具制造</t>
  </si>
  <si>
    <t xml:space="preserve">  指制造供14岁以下儿童玩耍的、玩具主体或主要玩耍部分由金属材料制成的，非预定承载儿童体重的非电玩具产品</t>
  </si>
  <si>
    <t xml:space="preserve">    弹射玩具制造</t>
  </si>
  <si>
    <t xml:space="preserve">  指制造供14岁以下儿童玩耍的，各种材质的通过可贮存和释放能量的弹射机构发射弹射物的蓄能弹射玩具和由儿童给予的能量发射弹射物的非蓄能弹射玩具的玩具产品</t>
  </si>
  <si>
    <t xml:space="preserve">    娃娃玩具制造</t>
  </si>
  <si>
    <t xml:space="preserve">  指制造供14岁以下儿童玩耍的、至少头部和四肢由非纺织物材质的聚合材料制成，并带有服装或身体由软性材料填充的非电的婴儿娃娃或人物娃娃玩具产品</t>
  </si>
  <si>
    <t xml:space="preserve">    儿童乘骑玩耍的童车类产品制造</t>
  </si>
  <si>
    <t xml:space="preserve">  指制造供儿童乘骑玩耍的童车类产品（含儿童推车、婴儿学步车）</t>
  </si>
  <si>
    <t xml:space="preserve">    其他玩具制造</t>
  </si>
  <si>
    <t xml:space="preserve">  游艺器材及娱乐用品制造</t>
  </si>
  <si>
    <t xml:space="preserve">    露天游乐场所游乐设备制造</t>
  </si>
  <si>
    <t xml:space="preserve">  指主要安装在公园、游乐园、水上乐园、儿童乐园等露天游乐场所的电动及非电动游乐设备和游艺器材的制造</t>
  </si>
  <si>
    <t xml:space="preserve">    游艺用品及室内游艺器材制造</t>
  </si>
  <si>
    <t xml:space="preserve">  指主要供室内、桌上等游艺及娱乐场所使用的游乐设备、游艺器材和游艺娱乐用品，以及主要安装在室内游乐场所的电子游乐设备的制造</t>
  </si>
  <si>
    <t xml:space="preserve">    其他娱乐用品制造</t>
  </si>
  <si>
    <t>石油、煤炭及其他燃料加工业</t>
  </si>
  <si>
    <t xml:space="preserve">  精炼石油产品制造</t>
  </si>
  <si>
    <t xml:space="preserve">    原油加工及石油制品制造</t>
  </si>
  <si>
    <t xml:space="preserve">  指从天然原油、人造原油中提炼液态或气态燃料以及石油制品的生产活动</t>
  </si>
  <si>
    <t>其他原油制造</t>
  </si>
  <si>
    <t>指采用油页岩、油砂、焦油以及一氧化碳、氢等气体等加工得到的类似天然石油的液体燃料的生产活动</t>
  </si>
  <si>
    <t xml:space="preserve">  煤炭加工</t>
  </si>
  <si>
    <t xml:space="preserve">    炼焦</t>
  </si>
  <si>
    <t xml:space="preserve">  指主要从硬煤和褐煤中生产焦炭、干馏炭及煤焦油或沥青等副产品的炼焦炉的操作活动</t>
  </si>
  <si>
    <t xml:space="preserve">    煤制合成气生产</t>
  </si>
  <si>
    <t xml:space="preserve">    煤制液体燃料生产</t>
  </si>
  <si>
    <t xml:space="preserve">  指通过化学加工过程把固体煤炭转化成为液体燃料、化工原料和产品的活动，如煤制甲醇、煤制烯烃等</t>
  </si>
  <si>
    <t xml:space="preserve">    煤制品制造</t>
  </si>
  <si>
    <t xml:space="preserve">  指用烟煤、无烟煤、褐煤及其他各种煤炭制成的煤砖、煤球等固体燃料制品的活动</t>
  </si>
  <si>
    <t xml:space="preserve">    其他煤炭加工</t>
  </si>
  <si>
    <t xml:space="preserve">  指煤质活性炭等其他煤炭加工活动</t>
  </si>
  <si>
    <t xml:space="preserve">  核燃料加工</t>
  </si>
  <si>
    <t xml:space="preserve">  指从沥青铀矿或其他含铀矿石中提取铀、浓缩铀的生产，对铀金属的冶炼、加工，以及其他放射性元素、同位素标记、核反应堆燃料元件的制造，还包括与核燃料加工有关的核废物处置活动</t>
  </si>
  <si>
    <t xml:space="preserve">  生物质燃料加工</t>
  </si>
  <si>
    <t>生物质液体燃料生产</t>
  </si>
  <si>
    <t>指利用农作物秸秆和农业加工剩余物、薪材及林业加工剩余物、禽畜粪便、工业有机废水和废渣、城市生活垃圾和能源植物等生物质资源作为原料转化为液体燃料的活动</t>
  </si>
  <si>
    <t xml:space="preserve">    生物质致密成型燃料加工</t>
  </si>
  <si>
    <t xml:space="preserve">  包括对下列生物质燃料的加工活动：林木致密成型燃料，秸秆致密成型燃料，废物、废料致密成型燃料，其他生物致密成型燃料；不包括：木炭、竹炭加工</t>
  </si>
  <si>
    <t>化学原料和化学制品制造业</t>
  </si>
  <si>
    <t xml:space="preserve">  基础化学原料制造</t>
  </si>
  <si>
    <t xml:space="preserve">    无机酸制造</t>
  </si>
  <si>
    <t xml:space="preserve">    无机碱制造</t>
  </si>
  <si>
    <t xml:space="preserve">  指烧碱、纯碱等生产活动</t>
  </si>
  <si>
    <t xml:space="preserve">    无机盐制造</t>
  </si>
  <si>
    <t xml:space="preserve">    有机化学原料制造</t>
  </si>
  <si>
    <t xml:space="preserve">    其他基础化学原料制造</t>
  </si>
  <si>
    <t xml:space="preserve">  肥料制造</t>
  </si>
  <si>
    <t xml:space="preserve">  指化学肥料、有机肥料及微生物肥料的制造</t>
  </si>
  <si>
    <t xml:space="preserve">    氮肥制造</t>
  </si>
  <si>
    <t xml:space="preserve">  指矿物氮肥及用化学方法制成含有作物营养元素氮的化肥的生产活动</t>
  </si>
  <si>
    <t xml:space="preserve">    磷肥制造</t>
  </si>
  <si>
    <t xml:space="preserve">  指以磷矿石为主要原料，用化学或物理方法制成含有作物营养元素磷的化肥的生产活动</t>
  </si>
  <si>
    <t xml:space="preserve">    钾肥制造</t>
  </si>
  <si>
    <t xml:space="preserve">  指用天然钾盐矿经富集精制加工制成含有作物营养元素钾的化肥的生产活动</t>
  </si>
  <si>
    <t xml:space="preserve">    复混肥料制造</t>
  </si>
  <si>
    <t xml:space="preserve">  指经过化学或物理方法加工制成的，含有两种以上作物所需主要营养元素（氮、磷、钾）的化肥的生产活动；包括通用型复混肥料和专用型复混肥料</t>
  </si>
  <si>
    <t xml:space="preserve">    有机肥料及微生物肥料制造</t>
  </si>
  <si>
    <t xml:space="preserve">  指来源于动植物，经发酵或腐熟等化学处理后，适用于土壤并提供植物养分供给的，其主要成分为含氮物质的肥料制造</t>
  </si>
  <si>
    <t xml:space="preserve">    其他肥料制造</t>
  </si>
  <si>
    <t xml:space="preserve">  指上述未列明的微量元素肥料及其他肥料的生产</t>
  </si>
  <si>
    <t xml:space="preserve">  农药制造</t>
  </si>
  <si>
    <t xml:space="preserve">  指用于防治农业、林业作物的病、虫、草、鼠和其他有害生物，调节植物生长的各种化学农药、微生物农药、生物化学农药，以及仓储、农林产品的防蚀、河流堤坝、铁路、机场、建筑物及其他场所用药的原药和制剂的生产活动</t>
  </si>
  <si>
    <t xml:space="preserve">    化学农药制造</t>
  </si>
  <si>
    <t xml:space="preserve">  指化学农药原药，以及经过机械粉碎、混合或稀释制成粉状、乳状和水状的化学农药制剂的生产活动</t>
  </si>
  <si>
    <t xml:space="preserve">    生物化学农药及微生物农药制造</t>
  </si>
  <si>
    <t xml:space="preserve">  指由细菌、真菌、病毒和原生动物或基因修饰的微生物等自然产生，以及由植物提取的防治病、虫、草、鼠和其他有害生物的农药制剂生产活动</t>
  </si>
  <si>
    <t xml:space="preserve">  涂料、油墨、颜料及类似产品制造</t>
  </si>
  <si>
    <t xml:space="preserve">    涂料制造</t>
  </si>
  <si>
    <t xml:space="preserve">  指在天然树脂或合成树脂中加入颜料、溶剂和辅助材料，经加工后制成的覆盖材料的生产活动</t>
  </si>
  <si>
    <t xml:space="preserve">    油墨及类似产品制造</t>
  </si>
  <si>
    <t xml:space="preserve">  指由颜料、联接料（植物油、矿物油、树脂、溶剂）和填充料经过混合、研磨调制而成，用于印刷的有色胶浆状物质，以及用于计算机打印、复印机用墨等生产活动</t>
  </si>
  <si>
    <t xml:space="preserve">    工业颜料制造</t>
  </si>
  <si>
    <t xml:space="preserve">  指用于陶瓷、搪瓷、玻璃等工业的无机颜料及类似材料的生产活动</t>
  </si>
  <si>
    <t xml:space="preserve">    工艺美术颜料制造</t>
  </si>
  <si>
    <t xml:space="preserve">  指油画、水粉画、广告等艺术用颜料的制造</t>
  </si>
  <si>
    <t xml:space="preserve">    染料制造</t>
  </si>
  <si>
    <t xml:space="preserve">  指有机合成、植物性或动物性色料，以及有机颜料的生产活动</t>
  </si>
  <si>
    <t xml:space="preserve">    密封用填料及类似品制造</t>
  </si>
  <si>
    <t xml:space="preserve">  指用于建筑涂料、密封和漆工用的填充料，以及其他类似化学材料的制造</t>
  </si>
  <si>
    <t xml:space="preserve">  合成材料制造</t>
  </si>
  <si>
    <t xml:space="preserve">    初级形态塑料及合成树脂制造</t>
  </si>
  <si>
    <t xml:space="preserve">  也称初级塑料或原状塑料的生产活动，包括通用塑料、工程塑料、功能高分子塑料的制造</t>
  </si>
  <si>
    <t xml:space="preserve">    合成橡胶制造</t>
  </si>
  <si>
    <t xml:space="preserve">  指用一种或多种单体为原料进行聚合生产合成橡胶或高分析弹性体的生产活动</t>
  </si>
  <si>
    <t xml:space="preserve">    合成纤维单（聚合）体制造</t>
  </si>
  <si>
    <t xml:space="preserve">  指以石油、天然气、煤等为主要原料，用有机合成的方法制成合成纤维单体或聚合体的生产活动</t>
  </si>
  <si>
    <t xml:space="preserve">    其他合成材料制造</t>
  </si>
  <si>
    <t xml:space="preserve">  指陶瓷纤维等特种纤维及其增强的复合材料的生产活动；其他专用合成材料的制造 </t>
  </si>
  <si>
    <t xml:space="preserve">  专用化学产品制造</t>
  </si>
  <si>
    <t xml:space="preserve">    化学试剂和助剂制造</t>
  </si>
  <si>
    <t xml:space="preserve">  指各种化学试剂、催化剂及专用助剂的生产活动</t>
  </si>
  <si>
    <t xml:space="preserve">    专项化学用品制造</t>
  </si>
  <si>
    <t xml:space="preserve">  指水处理化学品、造纸化学品、皮革化学品、油脂化学品、油田化学品、生物工程化学品、日化产品专用化学品等产品的生产活动</t>
  </si>
  <si>
    <t xml:space="preserve">    林产化学产品制造</t>
  </si>
  <si>
    <t xml:space="preserve">  指以林产品为原料，经过化学和物理加工方法生产产品的活动，包括木炭、竹炭生产活动</t>
  </si>
  <si>
    <t xml:space="preserve">    文化用信息化学品制造</t>
  </si>
  <si>
    <t xml:space="preserve">  指电影、照相、幻灯及投影用感光材料、冲洗套药，磁、光记录材料，光纤维通讯用辅助材料，及其专用化学制剂的制造</t>
  </si>
  <si>
    <t xml:space="preserve">    医学生产用信息化学品制造</t>
  </si>
  <si>
    <t xml:space="preserve">  指医学和其他生产用感光材料、冲洗套药等化学制剂制造</t>
  </si>
  <si>
    <t xml:space="preserve">    环境污染处理专用药剂材料制造</t>
  </si>
  <si>
    <t xml:space="preserve">  指对水污染、空气污染、固体废物、土壤污染等污染物处理所专用的化学药剂及材料的制造</t>
  </si>
  <si>
    <t xml:space="preserve">    动物胶制造</t>
  </si>
  <si>
    <t xml:space="preserve">  指以动物骨、皮为原料，经一系列工艺处理制成有一定透明度、黏度、纯度的胶产品的生产活动</t>
  </si>
  <si>
    <t xml:space="preserve">    其他专用化学产品制造  </t>
  </si>
  <si>
    <t xml:space="preserve">  指其他各种用途的专用化学用品的制造</t>
  </si>
  <si>
    <t xml:space="preserve">  炸药、火工及焰火产品制造</t>
  </si>
  <si>
    <t xml:space="preserve">    炸药及火工产品制造</t>
  </si>
  <si>
    <t xml:space="preserve">  指各种军用和生产用炸药、雷管及类似的火工产品的制造</t>
  </si>
  <si>
    <t xml:space="preserve">    焰火、鞭炮产品制造 </t>
  </si>
  <si>
    <t xml:space="preserve">  指节日、庆典用焰火及民用烟花、鞭炮等产品的制造</t>
  </si>
  <si>
    <t xml:space="preserve">  日用化学产品制造</t>
  </si>
  <si>
    <t xml:space="preserve">    肥皂及洗涤剂制造</t>
  </si>
  <si>
    <t xml:space="preserve">  指以喷洒、涂抹、浸泡等方式施用于肌肤、器皿、织物、硬表面，即冲即洗，起到清洁、去污、渗透、乳化、分散、护理、消毒除菌等功能，广泛用于家居、个人清洁卫生、织物清洁护理、工业清洗、公共设施及环境卫生清洗等领域的产品（固、液、粉、膏、片状等），以及中间体表面活性剂产品的制造</t>
  </si>
  <si>
    <t xml:space="preserve">    化妆品制造</t>
  </si>
  <si>
    <t xml:space="preserve">  指以涂抹、喷洒或者其他类似方法，撒布于人体表面任何部位（皮肤、毛发、指甲、口唇等），以达到清洁、消除不良气味、护肤、美容和修饰目的的日用化学工业产品的制造</t>
  </si>
  <si>
    <t xml:space="preserve">    口腔清洁用品制造</t>
  </si>
  <si>
    <t xml:space="preserve">  指用于口腔或牙齿清洁卫生制品的生产活动</t>
  </si>
  <si>
    <t xml:space="preserve">    香料、香精制造</t>
  </si>
  <si>
    <t xml:space="preserve">  指具有香气和香味，用于调配香精的物质——香料的生产，以及以多种天然香料和合成香料为主要原料，并与其他辅料一起按合理的配方和工艺调配制得的具有一定香型的复杂混合物，主要用于各类加香产品中的香精的生产活动</t>
  </si>
  <si>
    <t xml:space="preserve">    其他日用化学产品制造</t>
  </si>
  <si>
    <t xml:space="preserve">  指室内散香或除臭制品，光洁用品，擦洗膏及类似制品，动物用化妆盥洗品，火柴，蜡烛及类似制品等日用化学产品的生产活动</t>
  </si>
  <si>
    <t xml:space="preserve">医药制造业 </t>
  </si>
  <si>
    <t xml:space="preserve">  化学药品原料药制造</t>
  </si>
  <si>
    <t xml:space="preserve">  指供进一步加工化学药品制剂、生物药品制剂所需的原料药生产活动</t>
  </si>
  <si>
    <t xml:space="preserve">  化学药品制剂制造</t>
  </si>
  <si>
    <t xml:space="preserve">  指直接用于人体疾病防治、诊断的化学药品制剂的制造</t>
  </si>
  <si>
    <t xml:space="preserve">  中药饮片加工</t>
  </si>
  <si>
    <t xml:space="preserve">  指对采集的天然或人工种植、养殖的动物、植物和矿物的药材部位进行加工、炮制，使其符合中药处方调剂或中成药生产使用的活动</t>
  </si>
  <si>
    <t xml:space="preserve">  中成药生产</t>
  </si>
  <si>
    <t xml:space="preserve">  指对采集的天然或人工种植、养殖的动物和、植物和矿物的药材部位进行加工、炮制，使其符合中药处方调剂或中成药生产使用的活动</t>
  </si>
  <si>
    <t xml:space="preserve">  兽用药品制造</t>
  </si>
  <si>
    <t xml:space="preserve">  指用于动物疾病防治医药的制造</t>
  </si>
  <si>
    <t xml:space="preserve">  生物药品制品制造</t>
  </si>
  <si>
    <t xml:space="preserve">  指利用生物技术生产生物化学药品、基因工程药物和疫苗的制剂生产活动</t>
  </si>
  <si>
    <t xml:space="preserve">    生物药品制造</t>
  </si>
  <si>
    <t xml:space="preserve">  指利用生物技术生产生物化学药品的生产活动</t>
  </si>
  <si>
    <t xml:space="preserve">    基因工程药物和疫苗制造</t>
  </si>
  <si>
    <t xml:space="preserve">  卫生材料及医药用品制造</t>
  </si>
  <si>
    <t xml:space="preserve">  指卫生材料、外科敷料以及其他内、外科用医药制品的制造</t>
  </si>
  <si>
    <t>指药品用辅料和包装材料等制造</t>
  </si>
  <si>
    <t xml:space="preserve">  药用辅料及包装材料</t>
  </si>
  <si>
    <t>化学纤维制造业</t>
  </si>
  <si>
    <t xml:space="preserve">  纤维素纤维原料及纤维制造</t>
  </si>
  <si>
    <t xml:space="preserve">    化纤浆粕制造</t>
  </si>
  <si>
    <t xml:space="preserve">  指纺织生产用粘胶纤维的基本原料生产活动</t>
  </si>
  <si>
    <t xml:space="preserve">    人造纤维（纤维素纤维）制造</t>
  </si>
  <si>
    <t xml:space="preserve">  指用化纤浆粕经化学加工生产纤维的活动</t>
  </si>
  <si>
    <t xml:space="preserve">  合成纤维制造</t>
  </si>
  <si>
    <t xml:space="preserve">  指以石油、天然气、煤等为主要原料，用有机合成的方法制成单体，聚合后经纺丝加工生产纤维的活动</t>
  </si>
  <si>
    <t xml:space="preserve">    锦纶纤维制造</t>
  </si>
  <si>
    <t xml:space="preserve">  也称聚酰胺纤维制造，指由尼龙66盐和聚己内酰胺为主要原料生产合成纤维的活动</t>
  </si>
  <si>
    <t xml:space="preserve">    涤纶纤维制造</t>
  </si>
  <si>
    <t xml:space="preserve">  是聚酯纤维制造的一种，指以聚对苯二甲酸乙二醇酯为原料生产合成纤维的活动</t>
  </si>
  <si>
    <t xml:space="preserve">    腈纶纤维制造</t>
  </si>
  <si>
    <t xml:space="preserve">  也称聚丙烯腈纤维制造，指以丙烯腈为主要原料（含丙烯腈85%以上）生产合成纤维的活动 </t>
  </si>
  <si>
    <t xml:space="preserve">    维纶纤维制造</t>
  </si>
  <si>
    <t xml:space="preserve">  也称聚乙烯醇纤维制造，指以聚乙烯醇为主要原料生产合成纤维的活动</t>
  </si>
  <si>
    <t xml:space="preserve">    丙纶纤维制造</t>
  </si>
  <si>
    <t xml:space="preserve">  也称聚丙烯纤维制造，指以聚丙烯为主要原料生产合成纤维的活动 </t>
  </si>
  <si>
    <t xml:space="preserve">    氨纶纤维制造</t>
  </si>
  <si>
    <t xml:space="preserve">  也称聚氨酯纤维制造，指以聚氨基甲酸酯为主要原料生产合成纤维的活动 </t>
  </si>
  <si>
    <t xml:space="preserve">    其他合成纤维制造</t>
  </si>
  <si>
    <t xml:space="preserve">  生物基材料制造</t>
  </si>
  <si>
    <t xml:space="preserve">    生物基化学纤维制造</t>
  </si>
  <si>
    <t xml:space="preserve">  指以生物单体或天然有机高分子为原料生产纤维的活动，除天然动植物纤维外，特指生物基再生纤维、生物基合成纤维等</t>
  </si>
  <si>
    <t xml:space="preserve">    生物基、淀粉基新材料制造</t>
  </si>
  <si>
    <t xml:space="preserve">  指使用可再生生物资源（如玉米、木薯、秸秆等）经过糖化、发酵、聚合等步骤制成的聚乳酸等生物基、淀粉基材料的活动</t>
  </si>
  <si>
    <t>橡胶和塑料制品业</t>
  </si>
  <si>
    <t xml:space="preserve">  橡胶制品业</t>
  </si>
  <si>
    <t xml:space="preserve">  指以天然及合成橡胶为原料生产各种橡胶制品的活动，还包括利用废橡胶再生产橡胶制品的活动；不包括橡胶鞋制造</t>
  </si>
  <si>
    <t xml:space="preserve">    轮胎制造</t>
  </si>
  <si>
    <t xml:space="preserve">    橡胶板、管、带制造</t>
  </si>
  <si>
    <t xml:space="preserve">  指用未硫化的、硫化的或硬质橡胶生产橡胶板状、片状、管状、带状、棒状和异型橡胶制品的活动，以及以橡胶为主要成分，用橡胶灌注、涂层、覆盖或层叠的纺织物、纱绳、钢丝（钢缆）等制作的传动带或输送带的生产活动</t>
  </si>
  <si>
    <t xml:space="preserve">    橡胶零件制造</t>
  </si>
  <si>
    <t xml:space="preserve">  指各种用途的橡胶异形制品、橡胶零配件制品的生产活动</t>
  </si>
  <si>
    <t xml:space="preserve">    再生橡胶制造</t>
  </si>
  <si>
    <t xml:space="preserve">  指用废橡胶生产再生橡胶的活动</t>
  </si>
  <si>
    <t xml:space="preserve">    日用及医用橡胶制品制造</t>
  </si>
  <si>
    <t xml:space="preserve">    运动场地用塑胶制造</t>
  </si>
  <si>
    <t xml:space="preserve">  指运动场地、操场及其他特殊场地用的合成材料跑道面层制造和其他塑胶制造</t>
  </si>
  <si>
    <t xml:space="preserve">    其他橡胶制品制造</t>
  </si>
  <si>
    <t xml:space="preserve">  塑料制品业</t>
  </si>
  <si>
    <t xml:space="preserve">  指以合成树脂（高分子化合物）为主要原料，经采用挤塑、注塑、吹塑、压延、层压等工艺加工成型的各种制品的生产，以及利用回收的废旧塑料加工再生产塑料制品的活动；不包括塑料鞋制造</t>
  </si>
  <si>
    <t xml:space="preserve">    塑料薄膜制造</t>
  </si>
  <si>
    <t xml:space="preserve">  指用于农业覆盖，工业、商业及日用包装薄膜的制造</t>
  </si>
  <si>
    <t xml:space="preserve">    塑料板、管、型材制造</t>
  </si>
  <si>
    <t xml:space="preserve">  指各种塑料板、管及管件、棒材、薄片等生产活动，以及以聚氯乙烯为主要原料，经连续挤出成型的塑料异型材的生产活动</t>
  </si>
  <si>
    <t xml:space="preserve">    塑料丝、绳及编织品制造</t>
  </si>
  <si>
    <t xml:space="preserve">  指塑料制丝、绳、扁条，塑料袋及编织袋、编织布等生产活动</t>
  </si>
  <si>
    <t xml:space="preserve">    泡沫塑料制造</t>
  </si>
  <si>
    <t xml:space="preserve">  指以合成树脂为主要原料，经发泡成型工艺加工制成内部具有微孔的塑料制品的生产活动</t>
  </si>
  <si>
    <t xml:space="preserve">    塑料人造革、合成革制造</t>
  </si>
  <si>
    <t xml:space="preserve">  指外观和手感似皮革，其透气、透湿性虽然略逊色于天然革，但具有优异的物理、机械性能，如强度和耐磨性等，并可代替天然革使用的塑料人造革的生产活动；模拟天然人造革的组成和结构，正反面都与皮革十分相似，比普通人造革更近似天然革，并可代替天然革的塑料合成革的生产活动</t>
  </si>
  <si>
    <t xml:space="preserve">    塑料包装箱及容器制造</t>
  </si>
  <si>
    <t xml:space="preserve">  指用吹塑或注塑工艺等制成的，可盛装各种物品或液体物质，以便于储存、运输等用途的塑料包装箱及塑料容器制品的生产活动</t>
  </si>
  <si>
    <t xml:space="preserve">    日用塑料制品制造</t>
  </si>
  <si>
    <t xml:space="preserve">  指塑料制餐、厨用具，卫生设备、洁具及其配件，塑料服装，日用塑料装饰品，以及其他日用塑料制品的生产活动</t>
  </si>
  <si>
    <t xml:space="preserve">    人造草坪制造</t>
  </si>
  <si>
    <t xml:space="preserve">  指采用合成纤维，植入在机织的基布上，并具有天然草运动性能的人造草制造</t>
  </si>
  <si>
    <t xml:space="preserve">    塑料零件及其他塑料制品制造</t>
  </si>
  <si>
    <t xml:space="preserve">  指塑料制绝缘零件、密封制品、紧固件，以及汽车、家具等专用零配件的制造，以及上述未列明的其他各类非日用塑料制品的生产活动</t>
  </si>
  <si>
    <t>非金属矿物制品业</t>
  </si>
  <si>
    <t xml:space="preserve">  水泥、石灰和石膏制造</t>
  </si>
  <si>
    <t xml:space="preserve">    水泥制造</t>
  </si>
  <si>
    <t xml:space="preserve">  指以水泥熟料加入适量石膏或一定混合材，经研磨设备（水泥磨）磨制到规定的细度，制成水凝水泥的生产活动，还包括水泥熟料的生产活动</t>
  </si>
  <si>
    <t xml:space="preserve">    石灰和石膏制造</t>
  </si>
  <si>
    <t xml:space="preserve">  石膏、水泥制品及类似制品制造</t>
  </si>
  <si>
    <t xml:space="preserve">    水泥制品制造</t>
  </si>
  <si>
    <t xml:space="preserve">  指水泥制管、杆、桩、砖、瓦等制品制造</t>
  </si>
  <si>
    <t xml:space="preserve">    砼结构构件制造</t>
  </si>
  <si>
    <t xml:space="preserve">  指用于建筑施工工程的水泥混凝土预制构件的生产活动</t>
  </si>
  <si>
    <t xml:space="preserve">    石棉水泥制品制造</t>
  </si>
  <si>
    <t xml:space="preserve">    轻质建筑材料制造</t>
  </si>
  <si>
    <t xml:space="preserve">  指石膏板、石膏制品及类似轻质建筑材料的制造</t>
  </si>
  <si>
    <t xml:space="preserve">    其他水泥类似制品制造</t>
  </si>
  <si>
    <t xml:space="preserve">  指玻璃纤维增强水泥制品，以及其他未列明的水泥制品的制造</t>
  </si>
  <si>
    <t xml:space="preserve">  砖瓦、石材等建筑材料制造</t>
  </si>
  <si>
    <t xml:space="preserve">  指粘土、陶瓷砖瓦的生产，建筑用石的加工，用废料或废渣生产的建筑材料，以及其他建筑材料的制造</t>
  </si>
  <si>
    <t xml:space="preserve">    粘土砖瓦及建筑砌块制造</t>
  </si>
  <si>
    <t xml:space="preserve">  指用粘土和其他材料生产的砖、瓦及建筑砌块的活动</t>
  </si>
  <si>
    <t xml:space="preserve">    建筑用石加工</t>
  </si>
  <si>
    <t xml:space="preserve">  指用于建筑、筑路、墓地及其他用途的大理石板、花岗岩等石材的切割、成形和修饰活动</t>
  </si>
  <si>
    <t xml:space="preserve">    防水建筑材料制造</t>
  </si>
  <si>
    <t xml:space="preserve">  指以沥青或类似材料为主要原料制造防水材料的活动</t>
  </si>
  <si>
    <t xml:space="preserve">    隔热和隔音材料制造</t>
  </si>
  <si>
    <t xml:space="preserve">  指用于隔热、隔音、保温的岩石棉、矿渣棉、膨胀珍珠岩、膨胀蛭石等矿物绝缘材料及其制品的制造，但不包括石棉隔热、隔音材料的制造</t>
  </si>
  <si>
    <t xml:space="preserve">    其他建筑材料制造</t>
  </si>
  <si>
    <t xml:space="preserve">  玻璃制造</t>
  </si>
  <si>
    <t xml:space="preserve">  指任何形态玻璃的生产，以及利用废玻璃再生产玻璃活动，包括特制玻璃的生产</t>
  </si>
  <si>
    <t xml:space="preserve">    平板玻璃制造</t>
  </si>
  <si>
    <t xml:space="preserve">  指用浮法、垂直引上法、压延法等生产平板玻璃原片的活动</t>
  </si>
  <si>
    <t xml:space="preserve">    特种玻璃制造</t>
  </si>
  <si>
    <t xml:space="preserve">  指具有钢化、单向透视、耐高压、耐高温、隔音、防紫外线、防弹、防爆、中空、夹层、变形、超厚、超薄等某一种特殊功能或特殊工艺的玻璃制造</t>
  </si>
  <si>
    <t xml:space="preserve">    其他玻璃制造</t>
  </si>
  <si>
    <t xml:space="preserve">  指未列明的玻璃制造</t>
  </si>
  <si>
    <t xml:space="preserve">  玻璃制品制造</t>
  </si>
  <si>
    <t xml:space="preserve">  指任何形态玻璃制品的生产，以及利用废玻璃再生产玻璃制品的活动</t>
  </si>
  <si>
    <t xml:space="preserve">    技术玻璃制品制造</t>
  </si>
  <si>
    <t xml:space="preserve">  指用于建筑、工业生产的技术玻璃制品的制造</t>
  </si>
  <si>
    <t xml:space="preserve">    光学玻璃制造</t>
  </si>
  <si>
    <t xml:space="preserve">  指用于放大镜、显微镜、光学仪器等方面的光学玻璃，日用光学玻璃，钟表用玻璃或类似玻璃，光学玻璃眼镜毛坯的制造，以及未进行光学加工的光学玻璃元件的制造</t>
  </si>
  <si>
    <t xml:space="preserve">    玻璃仪器制造</t>
  </si>
  <si>
    <t xml:space="preserve">  指实验室、医疗卫生用各种玻璃仪器和玻璃器皿以及玻璃管的制造</t>
  </si>
  <si>
    <t xml:space="preserve">    日用玻璃制品制造</t>
  </si>
  <si>
    <t xml:space="preserve">  指餐厅、厨房、卫生间、室内装饰及其他生活用玻璃制品的制造</t>
  </si>
  <si>
    <t xml:space="preserve">    玻璃包装容器制造</t>
  </si>
  <si>
    <t xml:space="preserve">  指主要用于产品包装的各种玻璃容器的制造</t>
  </si>
  <si>
    <t xml:space="preserve">    玻璃保温容器制造</t>
  </si>
  <si>
    <t xml:space="preserve">  指玻璃保温瓶和其他个人或家庭用玻璃保温容器的制造</t>
  </si>
  <si>
    <t xml:space="preserve">    制镜及类似品加工</t>
  </si>
  <si>
    <t xml:space="preserve">  指以平板玻璃为材料，经对其进行镀银、镀铝，或冷、热加工后成型的镜子及类似制品的制造</t>
  </si>
  <si>
    <t xml:space="preserve">    其他玻璃制品制造</t>
  </si>
  <si>
    <t xml:space="preserve">  玻璃纤维和玻璃纤维增强塑料制品制造</t>
  </si>
  <si>
    <t xml:space="preserve">    玻璃纤维及制品制造</t>
  </si>
  <si>
    <t xml:space="preserve">    玻璃纤维增强塑料制品制造</t>
  </si>
  <si>
    <t xml:space="preserve">  也称玻璃钢，指用玻璃纤维增强热固性树脂生产塑料制品的活动</t>
  </si>
  <si>
    <t xml:space="preserve">  陶瓷制品制造</t>
  </si>
  <si>
    <t xml:space="preserve">    建筑陶瓷制品制造</t>
  </si>
  <si>
    <t xml:space="preserve">  指用于建筑物的内、外墙及地面装饰或耐酸腐蚀的陶瓷材料（不论是否涂釉）的生产活动，以及水道、排水沟的陶瓷管道及配件的制造</t>
  </si>
  <si>
    <t xml:space="preserve">    卫生陶瓷制品制造</t>
  </si>
  <si>
    <t xml:space="preserve">  指卫生和清洁盥洗用的陶瓷用具的生产活动</t>
  </si>
  <si>
    <t xml:space="preserve">    特种陶瓷制品制造</t>
  </si>
  <si>
    <t xml:space="preserve">  指专为工业、农业、实验室等领域的各种特定用途和要求，采用特殊生产工艺制造陶瓷制品的生产活动</t>
  </si>
  <si>
    <t xml:space="preserve">    日用陶瓷制品制造</t>
  </si>
  <si>
    <t xml:space="preserve">  指以粘土、瓷石、长石、石英等为原料，经破碎、制泥、成型、烧炼等工艺制成，主要供日常生活用的各种瓷器、炻器、陶器等陶瓷制品的制造</t>
  </si>
  <si>
    <t xml:space="preserve">    陈设艺术陶瓷制造  </t>
  </si>
  <si>
    <t xml:space="preserve">  指以粘土、瓷土、瓷石、长石、石英等为原料，经制胎、施釉、装饰、烧制等工艺制成，主要供欣赏、装饰的陶瓷工艺美术品制造</t>
  </si>
  <si>
    <t xml:space="preserve">    园艺陶瓷制造</t>
  </si>
  <si>
    <t xml:space="preserve">  指专门为园林、公园、室外景观的摆设或具有一定功能的大型陶瓷制造</t>
  </si>
  <si>
    <t xml:space="preserve">    其他陶瓷制品制造</t>
  </si>
  <si>
    <t xml:space="preserve">  指以石英、长石、瓷土等为原料，经制胎、施釉、装饰、烧成等工艺制成的实用陶瓷的制造，以及其他未列明的陶瓷制品的制造</t>
  </si>
  <si>
    <t xml:space="preserve">  耐火材料制品制造</t>
  </si>
  <si>
    <t xml:space="preserve">    石棉制品制造</t>
  </si>
  <si>
    <t xml:space="preserve">  指以石棉或其他矿物纤维素为基础，制造摩擦制品、石棉纺织制品、石棉橡胶制品、石棉保温隔热材料制品的生产活动</t>
  </si>
  <si>
    <t xml:space="preserve">    云母制品制造  </t>
  </si>
  <si>
    <t xml:space="preserve">    耐火陶瓷制品及其他耐火材料制造</t>
  </si>
  <si>
    <t xml:space="preserve">  指用硅质、粘土质、高铝质等石粉成形的陶瓷隔热制品的制造</t>
  </si>
  <si>
    <t xml:space="preserve">  石墨及其他非金属矿物制品制造</t>
  </si>
  <si>
    <t xml:space="preserve">    石墨及碳素制品制造</t>
  </si>
  <si>
    <t xml:space="preserve">  指以炭、石墨材料加工的特种石墨制品、石墨烯、碳素制品、异形制品，以及用树脂和各种有机物浸渍加工而成的碳素异形产品的制造</t>
  </si>
  <si>
    <t xml:space="preserve">    其他非金属矿物制品制造</t>
  </si>
  <si>
    <t xml:space="preserve">黑色金属冶炼和压延加工业 </t>
  </si>
  <si>
    <t xml:space="preserve">  炼铁</t>
  </si>
  <si>
    <t xml:space="preserve">  指用高炉法、直接还原法、熔融还原法等，将铁从矿石等含铁化合物中还原出来的生产活动</t>
  </si>
  <si>
    <t xml:space="preserve">  炼钢</t>
  </si>
  <si>
    <t xml:space="preserve">  指利用不同来源的氧（如空气、氧气）来氧化炉料（主要是生铁）所含杂质的金属提纯活动</t>
  </si>
  <si>
    <t xml:space="preserve">  钢压延加工</t>
  </si>
  <si>
    <t xml:space="preserve">  指通过热轧、冷加工、锻压和挤压等塑性加工使连铸坯、钢锭产生塑性变形，制成具有一定形状尺寸的钢材产品的生产活动</t>
  </si>
  <si>
    <t xml:space="preserve">  铁合金冶炼</t>
  </si>
  <si>
    <t xml:space="preserve">  指铁与其他一种或一种以上的金属或非金属元素组成的合金生产活动</t>
  </si>
  <si>
    <t xml:space="preserve">有色金属冶炼和压延加工业 </t>
  </si>
  <si>
    <t xml:space="preserve">  常用有色金属冶炼</t>
  </si>
  <si>
    <t xml:space="preserve">  指通过熔炼、精炼、电解或其他方法从有色金属矿、废杂金属料等有色金属原料中提炼常用有色金属的生产活动</t>
  </si>
  <si>
    <t xml:space="preserve">    铜冶炼</t>
  </si>
  <si>
    <t xml:space="preserve">  指对铜精矿等矿山原料、废杂铜料进行熔炼、精炼、电解等提炼铜的生产活动</t>
  </si>
  <si>
    <t xml:space="preserve">    铅锌冶炼</t>
  </si>
  <si>
    <t xml:space="preserve">    镍钴冶炼</t>
  </si>
  <si>
    <t xml:space="preserve">    锡冶炼</t>
  </si>
  <si>
    <t xml:space="preserve">    锑冶炼</t>
  </si>
  <si>
    <t xml:space="preserve">    铝冶炼</t>
  </si>
  <si>
    <t xml:space="preserve">  指对铝矿山原料通过冶炼、电解、铸型，以及对废杂铝料进行熔炼等提炼铝的生产活动</t>
  </si>
  <si>
    <t xml:space="preserve">    镁冶炼</t>
  </si>
  <si>
    <t xml:space="preserve">    硅冶炼</t>
  </si>
  <si>
    <t xml:space="preserve">    其他常用有色金属冶炼</t>
  </si>
  <si>
    <t xml:space="preserve">  贵金属冶炼</t>
  </si>
  <si>
    <t xml:space="preserve">  指对金、银及铂族金属的提炼活动</t>
  </si>
  <si>
    <t xml:space="preserve">    金冶炼</t>
  </si>
  <si>
    <t xml:space="preserve">  指用金精（块）矿、阳极泥（冶炼其他有色金属时回收的阳极泥含金）、废杂金提炼黄金的生产活动</t>
  </si>
  <si>
    <t xml:space="preserve">    银冶炼</t>
  </si>
  <si>
    <t xml:space="preserve">  指用银精（块）矿、阳极泥（冶炼其他有色金属时回收的阳极泥含银）、废杂银提炼白银的生产活动</t>
  </si>
  <si>
    <t xml:space="preserve">    其他贵金属冶炼</t>
  </si>
  <si>
    <t xml:space="preserve">  稀有稀土金属冶炼</t>
  </si>
  <si>
    <t xml:space="preserve">  指钨钼、稀有轻金属、稀有高熔点金属、稀散金属、稀土金属及其他稀有稀土金属冶炼活动，但不包括钍和铀等放射性金属的冶炼加工</t>
  </si>
  <si>
    <t xml:space="preserve">    钨钼冶炼</t>
  </si>
  <si>
    <t xml:space="preserve">    稀土金属冶炼</t>
  </si>
  <si>
    <t xml:space="preserve">    其他稀有金属冶炼</t>
  </si>
  <si>
    <t xml:space="preserve">  有色金属合金制造</t>
  </si>
  <si>
    <t xml:space="preserve">  指以有色金属为基体，加入一种或几种其他元素所构成的合金生产活动</t>
  </si>
  <si>
    <t xml:space="preserve">  有色金属压延加工</t>
  </si>
  <si>
    <t xml:space="preserve">    铜压延加工</t>
  </si>
  <si>
    <t xml:space="preserve">  指铜及铜合金的压延加工生产活动</t>
  </si>
  <si>
    <t xml:space="preserve">    铝压延加工</t>
  </si>
  <si>
    <t xml:space="preserve">  指铝及铝合金的压延加工生产活动</t>
  </si>
  <si>
    <t xml:space="preserve">    贵金属压延加工</t>
  </si>
  <si>
    <t xml:space="preserve">  指对金、银及铂族等贵金属，进行轧制、拉制或挤压加工的生产活动</t>
  </si>
  <si>
    <t xml:space="preserve">    稀有稀土金属压延加工</t>
  </si>
  <si>
    <t xml:space="preserve">  指对钨、钼、钽等稀有金属材的加工</t>
  </si>
  <si>
    <t xml:space="preserve">    其他有色金属压延加工</t>
  </si>
  <si>
    <t xml:space="preserve">金属制品业 </t>
  </si>
  <si>
    <t xml:space="preserve">  结构性金属制品制造</t>
  </si>
  <si>
    <t xml:space="preserve">    金属结构制造</t>
  </si>
  <si>
    <t xml:space="preserve">  指以铁、钢或铝等金属为主要材料，制造金属构件、金属构件零件、建筑用钢制品及类似品的生产活动，这些制品可以运输，并便于装配、安装或竖立</t>
  </si>
  <si>
    <t xml:space="preserve">    金属门窗制造</t>
  </si>
  <si>
    <t xml:space="preserve">  指用金属材料（铝合金或其他金属）制作建筑物用门窗及类似品的生产活动</t>
  </si>
  <si>
    <t xml:space="preserve">  金属工具制造</t>
  </si>
  <si>
    <t xml:space="preserve">    切削工具制造</t>
  </si>
  <si>
    <t xml:space="preserve">  指手工或机床用可互换的切削工具的制造</t>
  </si>
  <si>
    <t xml:space="preserve">    手工具制造</t>
  </si>
  <si>
    <t xml:space="preserve">  指在生产和日常生活中，进行装配、安装、维修时使用的手工工具的制造</t>
  </si>
  <si>
    <t xml:space="preserve">    农用及园林用金属工具制造</t>
  </si>
  <si>
    <t xml:space="preserve">  指主要用于农牧业生产的小农具，园艺或林业作业用金属工具的制造</t>
  </si>
  <si>
    <t xml:space="preserve">    刀剪及类似日用金属工具制造</t>
  </si>
  <si>
    <t xml:space="preserve">  指日常生活用刀剪、刀具、指甲钳等类似金属工具的制造</t>
  </si>
  <si>
    <t xml:space="preserve">    其他金属工具制造</t>
  </si>
  <si>
    <t xml:space="preserve">  指上述类别未包括的用于各种用途的金属工具的制造</t>
  </si>
  <si>
    <t xml:space="preserve">  集装箱及金属包装容器制造</t>
  </si>
  <si>
    <t xml:space="preserve">    集装箱制造</t>
  </si>
  <si>
    <t xml:space="preserve">  指专门设计，可长期反复使用，不用换箱内货物，便可从一种运输方式转移到另一种运输方式的放置货物的钢质箱体（其容积大于1m3）的生产活动</t>
  </si>
  <si>
    <t xml:space="preserve">    金属压力容器制造</t>
  </si>
  <si>
    <t xml:space="preserve">   指用于存装压缩气体、液化气体及其他具有一定压力的液体物质的金属容器（不论其是否配有顶盖、塞子，或衬有除铁、钢、铝以外的材料）的制造</t>
  </si>
  <si>
    <t xml:space="preserve">    金属包装容器及材料制造</t>
  </si>
  <si>
    <t xml:space="preserve">  指主要为商品运输或包装而制作的金属包装容器及附件的制造</t>
  </si>
  <si>
    <t xml:space="preserve">  金属丝绳及其制品制造</t>
  </si>
  <si>
    <t xml:space="preserve">  建筑、安全用金属制品制造</t>
  </si>
  <si>
    <t xml:space="preserve">    建筑、家具用金属配件制造</t>
  </si>
  <si>
    <t xml:space="preserve">  指用于建筑物、家具、交通工具或其他场所和用具的金属装置、锁及其金属配件的制造</t>
  </si>
  <si>
    <t xml:space="preserve">    建筑装饰及水暖管道零件制造</t>
  </si>
  <si>
    <t xml:space="preserve">  指用于建筑方面的金属装饰材料，以及建筑工程对中性介质（如水、油、蒸汽、空气、煤气等没有腐蚀性的气体和液体物质）在低压下进行工作的设备和管道上所使用的金属附件的制造</t>
  </si>
  <si>
    <t xml:space="preserve">    安全、消防用金属制品制造</t>
  </si>
  <si>
    <t xml:space="preserve">  指安全、消防用金属保险柜、保险箱、消防梯等金属制品的制造</t>
  </si>
  <si>
    <t xml:space="preserve">    其他建筑、安全用金属制品制造</t>
  </si>
  <si>
    <t xml:space="preserve">  金属表面处理及热处理加工</t>
  </si>
  <si>
    <t xml:space="preserve">  指对外来的金属物件表面进行的电镀、镀层、抛光、喷涂、着色等专业性作业加工</t>
  </si>
  <si>
    <t xml:space="preserve">  搪瓷制品制造</t>
  </si>
  <si>
    <t xml:space="preserve">  指在金属坯体表面涂搪瓷釉制成的，具有金属机械强度和瓷釉物化特征，及可装饰性的制品制造</t>
  </si>
  <si>
    <t xml:space="preserve">    生产专用搪瓷制品制造</t>
  </si>
  <si>
    <t xml:space="preserve">  指专为工业生产设备、工业产品及家电配套的各种搪瓷制品的制造</t>
  </si>
  <si>
    <t xml:space="preserve">    建筑装饰搪瓷制品制造</t>
  </si>
  <si>
    <t xml:space="preserve">  指用于建筑及其装饰方面的搪瓷制品和搪瓷制建筑材料的制造</t>
  </si>
  <si>
    <t xml:space="preserve">    搪瓷卫生洁具制造</t>
  </si>
  <si>
    <t xml:space="preserve">  指卫生用和清洁盥洗用搪瓷用具的生产活动</t>
  </si>
  <si>
    <t xml:space="preserve">    搪瓷日用品及其他搪瓷制品制造</t>
  </si>
  <si>
    <t xml:space="preserve">  指金属薄板经过成型、搪烧制成的日用品及其他搪瓷制品的制造</t>
  </si>
  <si>
    <t xml:space="preserve">  金属制日用品制造</t>
  </si>
  <si>
    <t xml:space="preserve">  指以不锈钢、铝等金属为主要原材料，加工制作各种日常生活用金属制品的生产活动</t>
  </si>
  <si>
    <t xml:space="preserve">    金属制厨房用器具制造</t>
  </si>
  <si>
    <t xml:space="preserve">  指厨房烹制、调理用各种金属器具、用具的生产活动</t>
  </si>
  <si>
    <t xml:space="preserve">    金属制餐具和器皿制造</t>
  </si>
  <si>
    <t xml:space="preserve">    金属制卫生器具制造</t>
  </si>
  <si>
    <t xml:space="preserve">  指卫生用和清洁盥洗用的各种金属器具、用具的生产活动</t>
  </si>
  <si>
    <t xml:space="preserve">    其他金属制日用品制造</t>
  </si>
  <si>
    <t xml:space="preserve">  铸造及其他金属制品制造</t>
  </si>
  <si>
    <t xml:space="preserve">    黑色金属铸造</t>
  </si>
  <si>
    <t xml:space="preserve">  指铸铁件、铸钢件等各种成品、半成品的制造 </t>
  </si>
  <si>
    <t xml:space="preserve">    有色金属铸造</t>
  </si>
  <si>
    <t xml:space="preserve">  指有色金属及其合金铸造的各种成品、半成品的制造 </t>
  </si>
  <si>
    <t xml:space="preserve">    锻件及粉末冶金制品制造</t>
  </si>
  <si>
    <t xml:space="preserve">  指通过对金属坯料进行锻造变形而得到的工件或毛坯，或者将金属粉末和与非金属粉末的混合物通过压制变形、烘焙制作制品和材料的活动，包括自由锻件、模锻件、特殊成形锻件、冷锻件、温锻件、粉末冶金件等制造</t>
  </si>
  <si>
    <t xml:space="preserve">    交通及公共管理用金属标牌制造</t>
  </si>
  <si>
    <t xml:space="preserve">    其他未列明金属制品制造</t>
  </si>
  <si>
    <t xml:space="preserve">  指其他上述未包括的金属制品的制造；本类别还包括武器弹药的制造</t>
  </si>
  <si>
    <t>通用设备制造业</t>
  </si>
  <si>
    <t xml:space="preserve">  锅炉及原动设备制造</t>
  </si>
  <si>
    <t xml:space="preserve">    锅炉及辅助设备制造</t>
  </si>
  <si>
    <t xml:space="preserve">  指各种蒸汽锅炉、汽化锅炉，以及除同位素分离器以外的各种核反应堆的制造</t>
  </si>
  <si>
    <t xml:space="preserve">    内燃机及配件制造</t>
  </si>
  <si>
    <t xml:space="preserve">  指用于移动或固定用途的往复式、旋转式、火花点火式或压燃式内燃机及配件的制造，但不包括飞机、汽车和摩托车发动机的制造</t>
  </si>
  <si>
    <t xml:space="preserve">    汽轮机及辅机制造</t>
  </si>
  <si>
    <t xml:space="preserve">  指汽轮机和燃气轮机（蒸汽涡轮机）的制造</t>
  </si>
  <si>
    <t xml:space="preserve">    水轮机及辅机制造</t>
  </si>
  <si>
    <t xml:space="preserve">    风能原动设备制造</t>
  </si>
  <si>
    <t xml:space="preserve">  指风能发电设备及其他风能原动设备制造</t>
  </si>
  <si>
    <t xml:space="preserve">    其他原动设备制造</t>
  </si>
  <si>
    <t xml:space="preserve">  金属加工机械制造</t>
  </si>
  <si>
    <t xml:space="preserve">    金属切削机床制造</t>
  </si>
  <si>
    <t xml:space="preserve">  指用于加工金属的各种切削加工数控机床及普通机床的制造</t>
  </si>
  <si>
    <t xml:space="preserve">    金属成形机床制造</t>
  </si>
  <si>
    <t xml:space="preserve">  指以锻压、锤击和模压方式加工金属的机床，或以弯曲、折叠、矫直、剪切、冲压、开槽、拉丝等方式加工金属的数控机床及普通机床的制造</t>
  </si>
  <si>
    <t xml:space="preserve">    铸造机械制造</t>
  </si>
  <si>
    <t xml:space="preserve">  指金属铸件（机械零件毛坯件）铸造用专用设备及其专门配套件的制造，普通铸造设备、制芯设备、砂处理设备、清理设备和特种铸造设备等制造</t>
  </si>
  <si>
    <t xml:space="preserve">    金属切割及焊接设备制造</t>
  </si>
  <si>
    <t xml:space="preserve">  指将电能及其他形式的能量转换为切割、焊接能量对金属进行切割、焊接设备的制造</t>
  </si>
  <si>
    <t xml:space="preserve">    机床功能部件及附件制造</t>
  </si>
  <si>
    <t xml:space="preserve">  指实现机床核心功能的零件和部件的制造，以及扩大机床加工性能和使用范围的附属装置的制造</t>
  </si>
  <si>
    <t xml:space="preserve">    其他金属加工机械制造</t>
  </si>
  <si>
    <t xml:space="preserve">  物料搬运设备制造</t>
  </si>
  <si>
    <t xml:space="preserve">  指在工厂、仓库、码头、站台及其他场地，进行起重、输送、装卸、搬运、堆码、存储等作业的机械设备以及车辆及其专门配套件的制造</t>
  </si>
  <si>
    <t xml:space="preserve">    轻小型起重设备制造</t>
  </si>
  <si>
    <t xml:space="preserve">  指结构轻巧、动作简单、可在狭小场地升降或移动重物的简易起重设备及器具的制造；包括起重滑车、手动葫芦、电动葫芦、普通卷扬机、千斤顶、汽车举升机、单轨小车等制造</t>
  </si>
  <si>
    <t xml:space="preserve">    生产专用起重机制造</t>
  </si>
  <si>
    <t xml:space="preserve">  指具有起升、行走等主要工作机构的各种起重机及其专门配套件的制造</t>
  </si>
  <si>
    <t xml:space="preserve">    生产专用车辆制造</t>
  </si>
  <si>
    <t xml:space="preserve">  指用于生产企业内部，进行装卸、堆跺或短距离搬运、牵引、顶推等作业的无轨车辆及其专门配套件的制造；包括电动叉车、内燃叉车、集装箱正面吊运机、短距离牵引车及固定平台搬运车、跨运车，以及手动搬运、堆跺车等制造</t>
  </si>
  <si>
    <t xml:space="preserve">    连续搬运设备制造</t>
  </si>
  <si>
    <t xml:space="preserve">  指在同一方向上，按照规定的线路连续或间歇地运送或装卸散状物料和成件物品的搬运设备及其专门配套件的制造；包括输送机械、装卸机械、给料机械等三类产品及其专门配套件的制造  </t>
  </si>
  <si>
    <t xml:space="preserve">    电梯、自动扶梯及升降机制造</t>
  </si>
  <si>
    <t xml:space="preserve">  指各种电梯、自动扶梯及自动人行道、升降机及其专门配套件的制造</t>
  </si>
  <si>
    <t xml:space="preserve">    客运索道制造</t>
  </si>
  <si>
    <t xml:space="preserve">  指动力驱动，利用柔性绳索牵引箱体等运载工具运送人员的机电设备，包括客运架空索道、客运缆车、客运拖牵索道等制造</t>
  </si>
  <si>
    <t xml:space="preserve">    机械式停车设备制造</t>
  </si>
  <si>
    <t xml:space="preserve">  指采用机械方法存取、停放汽车的机械装置或设备系统的制造，包括平面移动类、巷道堆垛类、垂直升降类、升降横移类、简易升降类停车设备</t>
  </si>
  <si>
    <t xml:space="preserve">    其他物料搬运设备制造</t>
  </si>
  <si>
    <t xml:space="preserve">  指除上述以外的其他物料搬运设备及其专门配套件的制造</t>
  </si>
  <si>
    <t xml:space="preserve">  泵、阀门、压缩机及类似机械制造</t>
  </si>
  <si>
    <t xml:space="preserve">  指泵、真空设备、压缩机，液压和气压动力机械及类似机械和阀门的制造</t>
  </si>
  <si>
    <t xml:space="preserve">    泵及真空设备制造</t>
  </si>
  <si>
    <t xml:space="preserve">  指用以输送各种液体、液固混合体、液气混合体及其增压、循环、真空等用途的设备制造</t>
  </si>
  <si>
    <t xml:space="preserve">    气体压缩机械制造</t>
  </si>
  <si>
    <t xml:space="preserve">  指对气体进行压缩，使其压力提高到340kPa以上的压缩机械的制造</t>
  </si>
  <si>
    <t xml:space="preserve">    阀门和旋塞制造</t>
  </si>
  <si>
    <t xml:space="preserve">  指通过改变其流道面积的大小，用以控制流体流量、压力和流向的装置制造</t>
  </si>
  <si>
    <t xml:space="preserve">    液压动力机械及元件制造</t>
  </si>
  <si>
    <t xml:space="preserve">  指以液体为工作介质，依靠液体压力能，来进行能量转换、传递、控制和分配的元件和装置制造</t>
  </si>
  <si>
    <t xml:space="preserve">    液力动力机械元件制造</t>
  </si>
  <si>
    <t xml:space="preserve">  指以液体为工作介质，依靠液体动量矩，来进行能量转换、传递、控制和分配的元件和装置制造</t>
  </si>
  <si>
    <t xml:space="preserve">    气压动力机械及元件制造</t>
  </si>
  <si>
    <t xml:space="preserve">  指以气体为工作介质，靠气压动力来传送能量的装置制造</t>
  </si>
  <si>
    <t xml:space="preserve">  轴承、齿轮和传动部件制造</t>
  </si>
  <si>
    <t xml:space="preserve">    滚动轴承制造</t>
  </si>
  <si>
    <t xml:space="preserve">  指将运转的轴与轴座之间的滑动摩擦变为滚动摩擦，从而减少摩擦损失的一种精密的机械元件的制造</t>
  </si>
  <si>
    <t xml:space="preserve">    滑动轴承制造</t>
  </si>
  <si>
    <t xml:space="preserve">  指在滑动摩擦下工作的轴承制造</t>
  </si>
  <si>
    <t xml:space="preserve">    齿轮及齿轮减、变速箱制造</t>
  </si>
  <si>
    <t xml:space="preserve">  指用于传递动力和转速的齿轮和齿轮减(增）速箱（机、器）、齿轮变速箱的制造；不包括汽车变速箱等制造</t>
  </si>
  <si>
    <t xml:space="preserve">    其他传动部件制造</t>
  </si>
  <si>
    <t xml:space="preserve">  指除齿轮及齿轮减、变速箱以外的其他相关传动装置制造；包括链传动、带传动、离合器、联轴节、制动器、平衡系统及其配套件制造</t>
  </si>
  <si>
    <t xml:space="preserve">  烘炉、风机、包装等设备制造</t>
  </si>
  <si>
    <t xml:space="preserve">    烘炉、熔炉及电炉制造</t>
  </si>
  <si>
    <t xml:space="preserve">  指使用液体燃料、粉状固体燃料（焚化炉）或气体燃料，进行煅烧、熔化或其他热处理用的非电力熔炉、窑炉和烘炉等燃烧器的制造，以及工业或实验室用电炉及零件的制造</t>
  </si>
  <si>
    <t xml:space="preserve">    风机、风扇制造</t>
  </si>
  <si>
    <t xml:space="preserve">  指用来输送各种气体，以及气体增压、循环、通风换气、排尘等设备的制造</t>
  </si>
  <si>
    <t xml:space="preserve">    气体、液体分离及纯净设备制造</t>
  </si>
  <si>
    <t xml:space="preserve">  指对气体进行杂质的去除，提高气体的纯度的气体净化设备制造；仅对气、液混合物进行分离，不改变气体、液体性质的气、液分离设备制造；对各种混合气体进行分离及液化的气体分离成套设备制造</t>
  </si>
  <si>
    <t xml:space="preserve">    制冷、空调设备制造</t>
  </si>
  <si>
    <t xml:space="preserve">  指用于专业生产、商业经营等方面的制冷设备和空调设备的制造，但不包括家用空调设备的制造</t>
  </si>
  <si>
    <t xml:space="preserve">    风动和电动工具制造</t>
  </si>
  <si>
    <t xml:space="preserve">  指带有电动机、非电力发动机或风动装置的手工操作加工工具的制造</t>
  </si>
  <si>
    <t xml:space="preserve">    喷枪及类似器具制造 </t>
  </si>
  <si>
    <t xml:space="preserve">    包装专用设备制造</t>
  </si>
  <si>
    <t xml:space="preserve">  指对瓶、桶、箱、袋或其他容器的洗涤、干燥、装填、密封和贴标签等专用包装机械的制造</t>
  </si>
  <si>
    <t xml:space="preserve">  文化、办公用机械制造</t>
  </si>
  <si>
    <t xml:space="preserve">    电影机械制造</t>
  </si>
  <si>
    <t xml:space="preserve">  指各种类型或用途的电影摄影机、电影录音摄影机、影像放映机及电影辅助器材和配件的制造</t>
  </si>
  <si>
    <t xml:space="preserve">    幻灯及投影设备制造</t>
  </si>
  <si>
    <t xml:space="preserve">  指通过媒体将在电子成像器件上的文字图像、胶片上的文字图像、纸张上的文字图像及实物投射到银幕上的各种设备、器材及零配件的制造</t>
  </si>
  <si>
    <t xml:space="preserve">    照相机及器材制造</t>
  </si>
  <si>
    <t xml:space="preserve">  指各种类型或用途的照相机的制造；包括用以制备印刷板，用于水下或空中照相的照相机制造，以及照相机用闪光装置、摄影暗室装置和零件的制造</t>
  </si>
  <si>
    <t xml:space="preserve">    复印和胶印设备制造</t>
  </si>
  <si>
    <t xml:space="preserve">  指各种用途的复印设备和集复印、打印、扫描、传真为一体的多功能一体机的制造；以及主要用于办公室的胶印设备、文字处理设备及零件的制造</t>
  </si>
  <si>
    <t xml:space="preserve">    计算器及货币专用设备制造</t>
  </si>
  <si>
    <t xml:space="preserve">  指金融、商业、交通及办公等使用的电子计算器、具有计算功能的数据记录、重现和显示机器的制造；以及货币专用设备及类似机械的制造</t>
  </si>
  <si>
    <t xml:space="preserve">    其他文化、办公用机械制造</t>
  </si>
  <si>
    <t xml:space="preserve">  通用零部件制造</t>
  </si>
  <si>
    <t xml:space="preserve">    金属密封件制造</t>
  </si>
  <si>
    <t xml:space="preserve">  指以金属为原料制作密封件的生产活动</t>
  </si>
  <si>
    <t xml:space="preserve">    紧固件制造</t>
  </si>
  <si>
    <t xml:space="preserve">    弹簧制造</t>
  </si>
  <si>
    <t xml:space="preserve">    机械零部件加工</t>
  </si>
  <si>
    <t xml:space="preserve">  指对专用和通用机械零部件的加工</t>
  </si>
  <si>
    <t xml:space="preserve">    其他通用零部件制造</t>
  </si>
  <si>
    <t xml:space="preserve">  其他通用设备制造业</t>
  </si>
  <si>
    <t xml:space="preserve">    工业机器人制造</t>
  </si>
  <si>
    <t xml:space="preserve">  指用于工业自动化领域的工业机器人的制造</t>
  </si>
  <si>
    <t>特殊作业机器人制造</t>
  </si>
  <si>
    <t>指用于特殊性作业的机器人制造，如水下、危险环境、高空作业、国防、科考、特殊搬运、农业等特殊作业机器人制造</t>
  </si>
  <si>
    <t xml:space="preserve">    增材制造装备制造</t>
  </si>
  <si>
    <t xml:space="preserve">  指以增材制造技术进行加工的设备制造和零部件制造</t>
  </si>
  <si>
    <t xml:space="preserve">    其他未列明通用设备制造业</t>
  </si>
  <si>
    <t xml:space="preserve">专用设备制造业 </t>
  </si>
  <si>
    <t xml:space="preserve">  采矿、冶金、建筑专用设备制造</t>
  </si>
  <si>
    <t xml:space="preserve">    矿山机械制造</t>
  </si>
  <si>
    <t xml:space="preserve">  指用于各种固体矿物及石料的开采和洗选的机械设备及其专门配套设备的制造；包括建井设备，采掘、凿岩设备，矿山提升设备，矿物破碎、粉磨设备，矿物筛分、洗选设备，矿用牵引车及矿车等产品及其专用配套件的制造</t>
  </si>
  <si>
    <t xml:space="preserve">    石油钻采专用设备制造</t>
  </si>
  <si>
    <t xml:space="preserve">  指对陆地和近海石油、天然气等专用开采设备的制造；不包括深海石油、天然气勘探开采平台及相关漂浮设备的制造</t>
  </si>
  <si>
    <t xml:space="preserve">    深海石油钻探设备制造</t>
  </si>
  <si>
    <t xml:space="preserve">  指对万米以上海洋的石油、天然气等专用开采设备的制造；不包括万米以下浅海和陆地石油、天然气勘探开采平台及相关漂浮设备的制造</t>
  </si>
  <si>
    <t xml:space="preserve">    建筑工程用机械制造</t>
  </si>
  <si>
    <t xml:space="preserve">  指建筑施工及市政公共工程用机械的制造，包括土方机械、筑路机械、具有回转、变幅功能的工程起重机、建筑起重机等</t>
  </si>
  <si>
    <t xml:space="preserve">    建筑材料生产专用机械制造</t>
  </si>
  <si>
    <t xml:space="preserve">  指生产水泥、水泥制品、玻璃及玻璃纤维、建筑陶瓷、砖瓦等建筑材料所使用的各种生产、搅拌成型机械的制造</t>
  </si>
  <si>
    <t xml:space="preserve">    冶金专用设备制造</t>
  </si>
  <si>
    <t xml:space="preserve">  指金属冶炼、锭坯铸造、轧制及其专用配套设备等生产专用设备的制造</t>
  </si>
  <si>
    <t xml:space="preserve">    隧道施工专用机械制造</t>
  </si>
  <si>
    <t xml:space="preserve">  指用于地下非开挖施工专用机械的制造，包括隧道掘进机（盾构机和硬岩掘进机）、顶管机、水平定向钻等</t>
  </si>
  <si>
    <t xml:space="preserve">  化工、木材、非金属加工专用设备制造</t>
  </si>
  <si>
    <t xml:space="preserve">    炼油、化工生产专用设备制造</t>
  </si>
  <si>
    <t xml:space="preserve">  指炼油、化学工业生产专用设备的制造，但不包括包装机械等通用设备的制造</t>
  </si>
  <si>
    <t xml:space="preserve">    橡胶加工专用设备制造</t>
  </si>
  <si>
    <t xml:space="preserve">  指加工橡胶，或以橡胶为材料生产橡胶制品的专用机械制造</t>
  </si>
  <si>
    <t xml:space="preserve">    塑料加工专用设备制造</t>
  </si>
  <si>
    <t xml:space="preserve">  指塑料加工工业中所使用的各类专用机械和装置的制造</t>
  </si>
  <si>
    <t xml:space="preserve">    木竹材加工机械制造</t>
  </si>
  <si>
    <t xml:space="preserve">  指在木竹材、木竹质板材、木制品及竹制品加工过程中的各类机械和设备的制造</t>
  </si>
  <si>
    <t xml:space="preserve">    模具制造</t>
  </si>
  <si>
    <t xml:space="preserve">  指金属铸造用模具、矿物材料用模具、橡胶或塑料用模具及其他用途的模具的制造</t>
  </si>
  <si>
    <t xml:space="preserve">    其他非金属加工专用设备制造</t>
  </si>
  <si>
    <t xml:space="preserve">  食品、饮料、烟草及饲料生产专用设备制造</t>
  </si>
  <si>
    <t xml:space="preserve">    食品、酒、饮料及茶生产专用设备制造</t>
  </si>
  <si>
    <t xml:space="preserve">  指主要用于食品、酒、饮料生产及茶制品加工等专用设备的制造</t>
  </si>
  <si>
    <t xml:space="preserve">    农副食品加工专用设备制造</t>
  </si>
  <si>
    <t xml:space="preserve">  指对谷物、干豆类等农作物的筛选、碾磨、储存等专用机械，糖料和油料作物加工机械，畜禽屠宰、水产品加工及盐加工机械的制造</t>
  </si>
  <si>
    <t xml:space="preserve">    烟草生产专用设备制造</t>
  </si>
  <si>
    <t xml:space="preserve">    饲料生产专用设备制造</t>
  </si>
  <si>
    <t xml:space="preserve">  印刷、制药、日化及日用品生产专用设备制造</t>
  </si>
  <si>
    <t xml:space="preserve">    制浆和造纸专用设备制造</t>
  </si>
  <si>
    <t xml:space="preserve">  指在制浆、造纸、纸加工及纸制品的生产过程中所用的各类机械和设备的制造</t>
  </si>
  <si>
    <t xml:space="preserve">    印刷专用设备制造</t>
  </si>
  <si>
    <t xml:space="preserve">  指使用印刷或其他方式将图文信息转移到承印物上的专用生产设备的制造</t>
  </si>
  <si>
    <t xml:space="preserve">    日用化工专用设备制造</t>
  </si>
  <si>
    <t xml:space="preserve">  指日用化学工业产品，如洗涤用品、口腔清洁用品、化妆品、香精、香料、动物胶、感光材料及其他日用化学制品专用生产设备的制造</t>
  </si>
  <si>
    <t xml:space="preserve">    制药专用设备制造</t>
  </si>
  <si>
    <t xml:space="preserve">  指化学原料药和药剂、中药饮片及中成药专用生产设备的制造</t>
  </si>
  <si>
    <t xml:space="preserve">    照明器具生产专用设备制造</t>
  </si>
  <si>
    <t xml:space="preserve">  指用于生产各种类型电光源产品和各种照明器具产品的专用生产设备的制造</t>
  </si>
  <si>
    <t xml:space="preserve">    玻璃、陶瓷和搪瓷制品生产专用设备制造</t>
  </si>
  <si>
    <t xml:space="preserve">  指用于生产加工玻璃制品、玻璃器皿的专用机械，陶瓷器等类似产品的加工机床和生产专用机械，以及搪瓷制品生产设备的制造</t>
  </si>
  <si>
    <t xml:space="preserve">    其他日用品生产专用设备制造</t>
  </si>
  <si>
    <t xml:space="preserve">  指上述未列明的日用品、工艺美术品的生产专用机械设备的制造</t>
  </si>
  <si>
    <t xml:space="preserve">  纺织、服装和皮革加工专用设备制造</t>
  </si>
  <si>
    <t xml:space="preserve">    纺织专用设备制造</t>
  </si>
  <si>
    <t xml:space="preserve">  指纺织纤维预处理、纺纱、织造和针织机械的制造</t>
  </si>
  <si>
    <t xml:space="preserve">    皮革、毛皮及其制品加工专用设备制造</t>
  </si>
  <si>
    <t xml:space="preserve">  指在制革、毛皮鞣制及其制品的加工生产过程中所使用的各种专用设备的制造</t>
  </si>
  <si>
    <t xml:space="preserve">    缝制机械制造</t>
  </si>
  <si>
    <t xml:space="preserve">  指用于服装、鞋帽、箱包等制作的专用缝纫机械制造，以及生产加工各种面料服装、鞋帽所包括的铺布、裁剪、整烫、输送管理等机械和羽绒加工设备的制造</t>
  </si>
  <si>
    <t xml:space="preserve">    洗涤机械制造</t>
  </si>
  <si>
    <t xml:space="preserve">  指洗衣店等专业洗衣机械的制造；不包括家用洗衣机的制造</t>
  </si>
  <si>
    <t xml:space="preserve">  电子和电工机械专用设备制造</t>
  </si>
  <si>
    <t xml:space="preserve">    电工机械专用设备制造</t>
  </si>
  <si>
    <t xml:space="preserve">  指电机、电线、电缆等电站、电工专用机械及器材的生产设备的制造</t>
  </si>
  <si>
    <t xml:space="preserve">    半导体器件专用设备制造</t>
  </si>
  <si>
    <t xml:space="preserve">  指生产集成电路、二极管（含发光二极管）、三极管、太阳能电池片的设备的制造</t>
  </si>
  <si>
    <t xml:space="preserve">    电子元器件与机电组件设备制造</t>
  </si>
  <si>
    <t xml:space="preserve">  指生产电容、电阻、电感、印制电路板、电声元件、锂离子电池等电子元器件与机电组件的设备的制造</t>
  </si>
  <si>
    <t xml:space="preserve">    其他电子专用设备制造</t>
  </si>
  <si>
    <t xml:space="preserve">  指电子（气）物理设备及其他未列明的电子设备的制造</t>
  </si>
  <si>
    <t xml:space="preserve">  农、林、牧、渔专用机械制造</t>
  </si>
  <si>
    <t xml:space="preserve">    拖拉机制造</t>
  </si>
  <si>
    <t xml:space="preserve">    机械化农业及园艺机具制造</t>
  </si>
  <si>
    <t xml:space="preserve">  指用于土壤处理，作物种植或施肥，种植物收割的农业、园艺或其他机械的制造</t>
  </si>
  <si>
    <t xml:space="preserve">    营林及木竹采伐机械制造</t>
  </si>
  <si>
    <t xml:space="preserve">    畜牧机械制造</t>
  </si>
  <si>
    <t xml:space="preserve">  指草原建设、管理，畜禽养殖及畜禽产品采集等专用机械的制造</t>
  </si>
  <si>
    <t xml:space="preserve">    渔业机械制造</t>
  </si>
  <si>
    <t xml:space="preserve">  指渔业养殖、渔业捕捞等专用设备的制造</t>
  </si>
  <si>
    <t xml:space="preserve">    农林牧渔机械配件制造</t>
  </si>
  <si>
    <t xml:space="preserve">  指拖拉机配件和其他农林牧渔机械配件的制造</t>
  </si>
  <si>
    <t xml:space="preserve">    棉花加工机械制造</t>
  </si>
  <si>
    <t xml:space="preserve">  指棉花加工专用机械制造，棉花加工成套设备的制造和安装</t>
  </si>
  <si>
    <t xml:space="preserve">    其他农、林、牧、渔业机械制造</t>
  </si>
  <si>
    <t xml:space="preserve">  指用于农产品初加工机械，以及其他未列明的农、林、牧、渔业机械的制造</t>
  </si>
  <si>
    <t xml:space="preserve">  医疗仪器设备及器械制造</t>
  </si>
  <si>
    <t xml:space="preserve">    医疗诊断、监护及治疗设备制造</t>
  </si>
  <si>
    <t xml:space="preserve">  指用于内科、外科、眼科、妇产科等医疗专用诊断、监护、治疗等方面的设备制造</t>
  </si>
  <si>
    <t xml:space="preserve">    口腔科用设备及器具制造</t>
  </si>
  <si>
    <t xml:space="preserve">  指用于口腔治疗、修补设备及器械的制造</t>
  </si>
  <si>
    <t xml:space="preserve">    医疗实验室及医用消毒设备和器具制造</t>
  </si>
  <si>
    <t xml:space="preserve">  指医疗实验室或医疗用消毒、灭菌设备及器具的制造</t>
  </si>
  <si>
    <t xml:space="preserve">    医疗、外科及兽医用器械制造</t>
  </si>
  <si>
    <t xml:space="preserve">  指各种手术室、急救室、诊疗室等医疗专用及兽医用手术器械、医疗诊断用品和医疗用具的制造</t>
  </si>
  <si>
    <t xml:space="preserve">    机械治疗及病房护理设备制造</t>
  </si>
  <si>
    <t xml:space="preserve">  指各种治疗设备、病房护理及康复专用设备的制造</t>
  </si>
  <si>
    <t xml:space="preserve">    康复辅具制造</t>
  </si>
  <si>
    <t xml:space="preserve">  指用于改善、补偿、替代人体功能和辅助性治疗康复辅助器具的制造，适用于残疾人和老年人生活护理、运动康复、教育和就业辅助、残疾儿童康复等；主要包括假肢、矫形器、轮椅和助行器、助听器和人工耳蜗等产品和零部件的制造，也包括智能仿生假肢、远程康复系统、虚拟现实康复训练设备等其他康复类产品的制造</t>
  </si>
  <si>
    <t xml:space="preserve">    眼镜制造</t>
  </si>
  <si>
    <t xml:space="preserve">  指眼镜成镜、眼镜框架和零配件、眼镜镜片、角膜接触镜（隐形眼镜）及护理产品的制造</t>
  </si>
  <si>
    <t xml:space="preserve">    其他医疗设备及器械制造</t>
  </si>
  <si>
    <t xml:space="preserve">  指外科、牙科等医疗专用及兽医用家具器械的制造和人工器官及植（介）入器械制造，以及其他未列明的医疗设备及器械的制造</t>
  </si>
  <si>
    <t xml:space="preserve">  环保、邮政、社会公共服务及其他专用设备制造</t>
  </si>
  <si>
    <t xml:space="preserve">    环境保护专用设备制造</t>
  </si>
  <si>
    <t xml:space="preserve">  指用于大气污染防治、水污染防治、固体废弃物处理、土壤修复和抽样、噪声与振动控制、环境应急等环境污染防治专用设备制造</t>
  </si>
  <si>
    <t xml:space="preserve">    地质勘查专用设备制造</t>
  </si>
  <si>
    <t xml:space="preserve">  指地质勘查（勘探）专用设备的制造；不包括通用钻采、挖掘机械的制造</t>
  </si>
  <si>
    <t xml:space="preserve">    邮政专用机械及器材制造</t>
  </si>
  <si>
    <t xml:space="preserve">    商业、饮食、服务专用设备制造</t>
  </si>
  <si>
    <t xml:space="preserve">    社会公共安全设备及器材制造</t>
  </si>
  <si>
    <t xml:space="preserve">  指公安、消防、安全等社会公共安全设备及器材的制造和加工</t>
  </si>
  <si>
    <t xml:space="preserve">    交通安全、管制及类似专用设备制造</t>
  </si>
  <si>
    <t xml:space="preserve">  指除铁路运输以外的道路运输、水上运输及航空运输等有关的管理、安全、控制专用设备的制造；不包括电气照明设备、信号设备的制造</t>
  </si>
  <si>
    <t xml:space="preserve">    水资源专用机械制造</t>
  </si>
  <si>
    <t xml:space="preserve">  指水利工程管理、节水工程及水的生产、供应专用设备的制造</t>
  </si>
  <si>
    <t xml:space="preserve">    其他专用设备制造</t>
  </si>
  <si>
    <t xml:space="preserve">  指上述类别中未列明的其他专用设备的制造，包括同位素设备的制造</t>
  </si>
  <si>
    <t>汽车制造业</t>
  </si>
  <si>
    <t xml:space="preserve">  汽车整车制造</t>
  </si>
  <si>
    <t xml:space="preserve">    汽柴油车整车制造</t>
  </si>
  <si>
    <t xml:space="preserve">  指由传统燃料动力装置驱动，具有四个以上车轮的非轨道、无架线的车辆，并主要用于载送人员和（或）货物、牵引输送人员和（或）货物的车辆制造</t>
  </si>
  <si>
    <t xml:space="preserve">    新能源车整车制造</t>
  </si>
  <si>
    <t xml:space="preserve">  指采用新型动力系统，完全或主要依靠新型能源驱动的汽车，包括插电式混合动力（含增程式）汽车、纯电动汽车和燃料电池电动汽车等</t>
  </si>
  <si>
    <t xml:space="preserve">  汽车用发动机制造</t>
  </si>
  <si>
    <t xml:space="preserve">  改装汽车制造</t>
  </si>
  <si>
    <t xml:space="preserve">  指利用外购汽车底盘改装各类汽车的制造</t>
  </si>
  <si>
    <t xml:space="preserve">  低速汽车制造</t>
  </si>
  <si>
    <t xml:space="preserve">  指最高时速限制在规定范围内的农用三轮或四轮等载货汽车的制造</t>
  </si>
  <si>
    <t xml:space="preserve">  电车制造</t>
  </si>
  <si>
    <t xml:space="preserve">  指以电作为动力，以屏板或可控硅方式控制的城市内交通工具和专用交通工具的制造</t>
  </si>
  <si>
    <t xml:space="preserve">  汽车车身、挂车制造</t>
  </si>
  <si>
    <t xml:space="preserve">  指其设计和技术特性需由汽车牵引，才能正常行驶的一种无动力的道路车辆的制造</t>
  </si>
  <si>
    <t xml:space="preserve">  汽车零部件及配件制造</t>
  </si>
  <si>
    <t xml:space="preserve">  指机动车辆及其车身的各种零配件的制造</t>
  </si>
  <si>
    <t>铁路、船舶、航空航天和其他运输设备制造业</t>
  </si>
  <si>
    <t xml:space="preserve">  铁路运输设备制造</t>
  </si>
  <si>
    <t xml:space="preserve">    高铁车组制造</t>
  </si>
  <si>
    <t xml:space="preserve">  指以外来电源或以蓄电池驱动的，或以压燃式发动机及其他方式驱动的，能够牵引高速铁路车辆的动力机车、高铁车组、铁路动车组的制造</t>
  </si>
  <si>
    <t xml:space="preserve">    铁路机车车辆制造</t>
  </si>
  <si>
    <t xml:space="preserve">  指非高铁、动车机组的铁路机车制造，以及用于运送旅客和用以装运货物的客车、货车及其他铁路专用车辆的制造</t>
  </si>
  <si>
    <t xml:space="preserve">    窄轨机车车辆制造</t>
  </si>
  <si>
    <t xml:space="preserve">  指可用于交通运输的窄轨内燃机车、电力机车和窄轨非机动车的制造</t>
  </si>
  <si>
    <t xml:space="preserve">    高铁设备、配件制造</t>
  </si>
  <si>
    <t xml:space="preserve">    铁路机车车辆配件制造</t>
  </si>
  <si>
    <t xml:space="preserve">  指铁道或有轨机车及其拖拽车辆的专用零配件的制造</t>
  </si>
  <si>
    <t xml:space="preserve">    铁路专用设备及器材、配件制造</t>
  </si>
  <si>
    <t xml:space="preserve">  指铁路安全或交通控制设备的制造，以及其他铁路专用设备及器材、配件的制造</t>
  </si>
  <si>
    <t xml:space="preserve">    其他铁路运输设备制造</t>
  </si>
  <si>
    <t xml:space="preserve">  城市轨道交通设备制造</t>
  </si>
  <si>
    <t xml:space="preserve">  船舶及相关装置制造</t>
  </si>
  <si>
    <t xml:space="preserve">    金属船舶制造</t>
  </si>
  <si>
    <t xml:space="preserve">  指以钢质、铝质等各种金属为主要材料，为民用或军事部门建造远洋、近海或内陆河湖的金属船舶的制造</t>
  </si>
  <si>
    <t xml:space="preserve">    非金属船舶制造</t>
  </si>
  <si>
    <t xml:space="preserve">  指以各种木材、水泥、玻璃钢等非金属材料，为民用或军事部门建造船舶的活动</t>
  </si>
  <si>
    <t xml:space="preserve">    娱乐船和运动船制造</t>
  </si>
  <si>
    <t xml:space="preserve">  指游艇和用于娱乐或运动的其他船只的制造</t>
  </si>
  <si>
    <t xml:space="preserve">    船用配套设备制造</t>
  </si>
  <si>
    <t xml:space="preserve">  指船用主机、辅机设备的制造</t>
  </si>
  <si>
    <t xml:space="preserve">    船舶改装</t>
  </si>
  <si>
    <t xml:space="preserve">  指按规范要求对船舶船体、设备、系统、结构等改装</t>
  </si>
  <si>
    <t xml:space="preserve">    船舶拆除</t>
  </si>
  <si>
    <t xml:space="preserve">    海洋工程装备制造</t>
  </si>
  <si>
    <t xml:space="preserve">  指海上工程、海底工程、近海工程的专用设备制造，不含港口工程设备以及船舶、潜水、救捞等设备制造</t>
  </si>
  <si>
    <t xml:space="preserve">    航标器材及其他相关装置制造</t>
  </si>
  <si>
    <t xml:space="preserve">  指用于航标的各种器材，以及不以航行为主的船只的制造，不含海上浮动装置的制造</t>
  </si>
  <si>
    <t xml:space="preserve">  航空、航天器及设备制造</t>
  </si>
  <si>
    <t xml:space="preserve">    飞机制造</t>
  </si>
  <si>
    <t xml:space="preserve">  指在大气同温层以内飞行的用于运货或载客，用于国防，以及用于体育运动或其他用途的各种飞机及其零件的制造，包括飞机发动机的制造</t>
  </si>
  <si>
    <t xml:space="preserve">    航天器及运载火箭制造</t>
  </si>
  <si>
    <t xml:space="preserve">    航天相关设备制造</t>
  </si>
  <si>
    <t xml:space="preserve">  包括航天试验专用设备设施（宇航模拟设备、航天风洞、电磁、真空专用设备设施、其他航天试验专用设备设施）和总装调试测试设备（航天器总装调试测试设备、运载火箭总装调试测试设备）等专用设备、设施的制造</t>
  </si>
  <si>
    <t xml:space="preserve">    航空相关设备制造</t>
  </si>
  <si>
    <t xml:space="preserve">    其他航空航天器制造</t>
  </si>
  <si>
    <t xml:space="preserve">  摩托车制造</t>
  </si>
  <si>
    <t xml:space="preserve">    摩托车整车制造</t>
  </si>
  <si>
    <t xml:space="preserve">  指不论是否装有边斗的摩托车制造，包括摩托车发动机的制造</t>
  </si>
  <si>
    <t xml:space="preserve">    摩托车零部件及配件制造</t>
  </si>
  <si>
    <t xml:space="preserve">  自行车和残疾人座车制造</t>
  </si>
  <si>
    <t xml:space="preserve">    自行车制造</t>
  </si>
  <si>
    <t xml:space="preserve">  指未装马达，主要以脚蹬驱动，装有一个或多个轮子的脚踏车辆及其零件的制造</t>
  </si>
  <si>
    <t xml:space="preserve">    残疾人座车制造</t>
  </si>
  <si>
    <t xml:space="preserve">  助动车制造</t>
  </si>
  <si>
    <t xml:space="preserve">  指以出行代步为主要功能，主要以蓄电池等作为辅助能源，具有两个、三个、四个车轮，电动或电动助力功能的特种助力车及其零件的制造</t>
  </si>
  <si>
    <t xml:space="preserve">  非公路休闲车及零配件制造</t>
  </si>
  <si>
    <t xml:space="preserve">  指以运动休闲娱乐为主要功能，包括运动休闲车（不含跑车、山地车和越野车）、一轮、两轮、四轮休闲车、滑板车、草地车、观光车等制造</t>
  </si>
  <si>
    <t xml:space="preserve">  潜水救捞及其他未列明运输设备制造</t>
  </si>
  <si>
    <t xml:space="preserve">    潜水装备制造</t>
  </si>
  <si>
    <t xml:space="preserve">  指潜水装置的制造</t>
  </si>
  <si>
    <t xml:space="preserve">    水下救捞装备制造</t>
  </si>
  <si>
    <t xml:space="preserve">  指水下作业、救捞装备的制造</t>
  </si>
  <si>
    <t xml:space="preserve">    其他未列明运输设备制造</t>
  </si>
  <si>
    <t xml:space="preserve">  指手推车辆、牲畜牵引车辆的制造，以及上述未列明的交通运输设备的制造</t>
  </si>
  <si>
    <t xml:space="preserve">电气机械和器材制造业 </t>
  </si>
  <si>
    <t xml:space="preserve">  电机制造</t>
  </si>
  <si>
    <t xml:space="preserve">    发电机及发电机组制造</t>
  </si>
  <si>
    <t xml:space="preserve">  指发电机及其辅助装置、发电成套设备的制造</t>
  </si>
  <si>
    <t xml:space="preserve">    电动机制造</t>
  </si>
  <si>
    <t xml:space="preserve">  指交流或直流电动机及零件的制造</t>
  </si>
  <si>
    <t xml:space="preserve">    微特电机及组件制造</t>
  </si>
  <si>
    <t xml:space="preserve">  指微型特种电机、减速器及零组件的制造</t>
  </si>
  <si>
    <t xml:space="preserve">    其他电机制造</t>
  </si>
  <si>
    <t xml:space="preserve">  输配电及控制设备制造</t>
  </si>
  <si>
    <t xml:space="preserve">    变压器、整流器和电感器制造</t>
  </si>
  <si>
    <t xml:space="preserve">  指变压器、静止式变流器等电力电子设备和互感器的制造</t>
  </si>
  <si>
    <t xml:space="preserve">    电容器及其配套设备制造</t>
  </si>
  <si>
    <t xml:space="preserve">  指电力电容器及其配套装置和电容器零件的制造</t>
  </si>
  <si>
    <t xml:space="preserve">    配电开关控制设备制造</t>
  </si>
  <si>
    <t xml:space="preserve">  指用于电压超过1000V的，诸如一般在配电系统中使用的接通及断开或保护电路的电器，以及用于电压不超过1000V的，如在住房、工业设备或家用电器中使用的配电开关控制设备及其零件的制造</t>
  </si>
  <si>
    <t xml:space="preserve">    电力电子元器件制造</t>
  </si>
  <si>
    <t xml:space="preserve">  指用于电能变换和控制（从而实现运动控制）的电子元器件的制造</t>
  </si>
  <si>
    <t xml:space="preserve">    光伏设备及元器件制造</t>
  </si>
  <si>
    <t xml:space="preserve">  指太阳能组件（太阳能电池）、控制设备及其他太阳能设备和元器件制造；不包括太阳能用蓄电池制造</t>
  </si>
  <si>
    <t xml:space="preserve">    其他输配电及控制设备制造</t>
  </si>
  <si>
    <t xml:space="preserve">  指开关设备和控制设备内部的元器件之间，以及与外部电路之间的电连接所需用的器件和配件的制造</t>
  </si>
  <si>
    <t xml:space="preserve">  电线、电缆、光缆及电工器材制造</t>
  </si>
  <si>
    <t xml:space="preserve">    电线、电缆制造</t>
  </si>
  <si>
    <t xml:space="preserve">  指在电力输配、电能传送，声音、文字、图像等信息传播，以及照明等各方面所使用的电线电缆的制造</t>
  </si>
  <si>
    <t xml:space="preserve">    光纤制造</t>
  </si>
  <si>
    <t xml:space="preserve">  指将电的信号变成光的信号，进行声音、文字、图像等信息传输的光纤的制造</t>
  </si>
  <si>
    <t xml:space="preserve">    光缆制造</t>
  </si>
  <si>
    <t xml:space="preserve">  指利用置于包覆套中的一根或多根光纤作为传输媒质并可以单独或成组使用的光缆的制造</t>
  </si>
  <si>
    <t xml:space="preserve">    绝缘制品制造</t>
  </si>
  <si>
    <t xml:space="preserve">  指电气绝缘子、电机或电气设备用的绝缘零件，以及带有绝缘材料的金属制电导管及接头的制造，但不包括玻璃、陶瓷绝缘体和绝缘漆制品的制造</t>
  </si>
  <si>
    <t xml:space="preserve">    其他电工器材制造</t>
  </si>
  <si>
    <t xml:space="preserve">  电池制造</t>
  </si>
  <si>
    <t xml:space="preserve">  指以正极活性材料、负极活性材料，配合电介质，以密封式结构制成的，并具有一定公称电压和额定容量的化学电源的制造；包括一次性、不可充电和二次可充电，重复使用的干电池、蓄电池（含太阳能用蓄电池）的制造，以及利用氢与氧的合成转换成电能的装置，即燃料电池制造；不包括利用太阳光转换成电能的太阳能电池制造</t>
  </si>
  <si>
    <t xml:space="preserve">    锂离子电池制造</t>
  </si>
  <si>
    <t xml:space="preserve">  指以锂离子嵌入化合物为正极材料电池的制造</t>
  </si>
  <si>
    <t xml:space="preserve">    镍氢电池制造</t>
  </si>
  <si>
    <t xml:space="preserve">  指以储氢合金为负极材料，氢氧化镍为正极材料，电解液是含氢氧化锂（LiOH）的氢氧化钾（KOH）水溶液的电池的制造</t>
  </si>
  <si>
    <t xml:space="preserve">    铅蓄电池制造</t>
  </si>
  <si>
    <t xml:space="preserve">  指以铅及氧化物为正负极材料，电解液为硫酸水溶液的电池制造</t>
  </si>
  <si>
    <t xml:space="preserve">    锌锰电池制造</t>
  </si>
  <si>
    <t xml:space="preserve">  指以二氧化锰为正极，锌为负极的原电池的制造</t>
  </si>
  <si>
    <t xml:space="preserve">    其他电池制造</t>
  </si>
  <si>
    <t xml:space="preserve">  家用电力器具制造</t>
  </si>
  <si>
    <t xml:space="preserve">  指使用交流电源或电池的各种家用电器的制造</t>
  </si>
  <si>
    <t xml:space="preserve">    家用制冷电器具制造</t>
  </si>
  <si>
    <t xml:space="preserve">    家用空气调节器制造</t>
  </si>
  <si>
    <t xml:space="preserve">  指使用交流电源(制冷量14000W及以下)，调节室内温度、湿度、气流速度和空气洁净度的房间空气调节器的制造</t>
  </si>
  <si>
    <t xml:space="preserve">    家用通风电器具制造</t>
  </si>
  <si>
    <t xml:space="preserve">  指由单相交流电动机驱动扇叶旋转，产生强制气流，以改善人体与周围空气间的热交换条件的电器制造</t>
  </si>
  <si>
    <t xml:space="preserve">    家用厨房电器具制造</t>
  </si>
  <si>
    <t xml:space="preserve">  指家庭厨房用的电热蒸煮器具、电热烘烤器具、电热水和饮料加热器具、电热煎炒器具、家用电灶、家用食品加工电器具、家用厨房电清洁器具等电器具的制造</t>
  </si>
  <si>
    <t xml:space="preserve">    家用清洁卫生电器具制造</t>
  </si>
  <si>
    <t xml:space="preserve">  指家用洗衣机、吸尘器等电力器具的制造</t>
  </si>
  <si>
    <t xml:space="preserve">    家用美容、保健护理电器具制造</t>
  </si>
  <si>
    <t xml:space="preserve">    家用电力器具专用配件制造</t>
  </si>
  <si>
    <t xml:space="preserve">  指家用电力器具专用配件的制造，不包括通用零部件制造</t>
  </si>
  <si>
    <t xml:space="preserve">    其他家用电力器具制造</t>
  </si>
  <si>
    <t xml:space="preserve">  非电力家用器具制造</t>
  </si>
  <si>
    <t xml:space="preserve">    燃气及类似能源家用器具制造</t>
  </si>
  <si>
    <t xml:space="preserve">  指以液化气、天然气、人工煤气、沼气作燃料，以马口铁、搪瓷、不锈钢等为材料加工制成的家用器具的生产活动</t>
  </si>
  <si>
    <t xml:space="preserve">    太阳能器具制造</t>
  </si>
  <si>
    <t xml:space="preserve">    其他非电力家用器具制造</t>
  </si>
  <si>
    <t xml:space="preserve">  照明器具制造</t>
  </si>
  <si>
    <t xml:space="preserve">    电光源制造</t>
  </si>
  <si>
    <t xml:space="preserve">  指将电能转变为光的器件的制造，按发光原理可分为白炽灯（指对灯丝通电加热到白炽状态，利用热辐射发出可见光的电光源）；气体放电灯（指通过气体放电将电能转换为光的一种电光源）；半导体照明等固态光源（通过半导体芯片作为发光材料，将电能转换为光的一种电光源）</t>
  </si>
  <si>
    <t xml:space="preserve">    照明灯具制造 </t>
  </si>
  <si>
    <t xml:space="preserve">  指将起支撑、固定和保护作用的零部件与能反射、透过、分配、控制或改变一个或多个电光源发出的光的零部件以及所必需的电路辅助装置组合在一起的制造，包括室内外建筑照明、道路照明、生产照明、运输设备照明及特种照明等各种灯具的制造，不包括舞台及场地用灯制造</t>
  </si>
  <si>
    <t xml:space="preserve">    舞台及场地用灯制造</t>
  </si>
  <si>
    <t>指演出舞台、演出场地、运动场地、大型活动场地用灯制造</t>
  </si>
  <si>
    <t xml:space="preserve">    智能照明器具制造</t>
  </si>
  <si>
    <t xml:space="preserve">  指利用计算机、无线通讯数据传输、扩频电力载波通讯技术、计算机智能化信息处理及节能型电器控制等技术组成的分布式无线遥测、遥控、遥讯控制系统，具有灯光亮度的强弱调节、灯光软启动、定时控制、场景设置等功能的照明器具制造</t>
  </si>
  <si>
    <t xml:space="preserve">    灯用电器附件及其他照明器具制造</t>
  </si>
  <si>
    <t xml:space="preserve">  指用于生产各种电光源用电器附件以及为各类电光源配套的灯座及其他照明器具的制造</t>
  </si>
  <si>
    <t xml:space="preserve">  其他电气机械及器材制造</t>
  </si>
  <si>
    <t xml:space="preserve">    电气信号设备装置制造</t>
  </si>
  <si>
    <t xml:space="preserve">  指交通运输工具（如机动车、船舶、铁道车辆等）专用信号装置及各种电气音响或视觉报警、警告、指示装置的制造，以及其他电气声像信号装置的制造</t>
  </si>
  <si>
    <t xml:space="preserve">    其他未列明电气机械及器材制造</t>
  </si>
  <si>
    <t xml:space="preserve">  指上述未列明的电气机械及器材的制造</t>
  </si>
  <si>
    <t>计算机、通信和其他电子设备制造业</t>
  </si>
  <si>
    <t xml:space="preserve">  计算机制造</t>
  </si>
  <si>
    <t xml:space="preserve">    计算机整机制造</t>
  </si>
  <si>
    <t xml:space="preserve">  指将可进行算术或逻辑运算的中央处理器和外围设备集成计算整机的制造，也包括硬件与软件集成计算机系统的制造，还包括来件组装计算机的加工</t>
  </si>
  <si>
    <t xml:space="preserve">    计算机零部件制造</t>
  </si>
  <si>
    <t xml:space="preserve">  指组成电子计算机的内存、板卡、硬盘、电源、机箱、显示器等部件的制造</t>
  </si>
  <si>
    <t xml:space="preserve">    计算机外围设备制造</t>
  </si>
  <si>
    <t xml:space="preserve">  指计算机外围设备及附属设备的制造；包括输入设备、输出设备和外存储设备等制造</t>
  </si>
  <si>
    <t xml:space="preserve">    工业控制计算机及系统制造</t>
  </si>
  <si>
    <t xml:space="preserve">  是一种采用总线结构，对生产过程及机电设备、工艺装备进行检测与控制的工具总称；工控机具有重要的计算机属性和特征，如具有计算机CPU、硬盘、内存、外设及接口，并有操作系统、控制网络和协议、计算能力、友好的人机界面；工控行业的产品和技术非常特殊，属于中间产品，是为其他各行业提供可靠、嵌入式、智能化的工业计算机制造</t>
  </si>
  <si>
    <t xml:space="preserve">    信息安全设备制造</t>
  </si>
  <si>
    <t xml:space="preserve">  指用于保护网络和计算机中信息和数据安全的专用设备的制造，包括边界安全、通信安全、身份鉴别与访问控制、数据安全、基础平台、内容安全、评估审计与监控、安全应用设备等制造</t>
  </si>
  <si>
    <t xml:space="preserve">    其他计算机制造</t>
  </si>
  <si>
    <t xml:space="preserve">  指计算机应用电子设备（以中央处理器为核心，配以专业功能模块、外围设备等构成各行业应用领域专用的电子产品及设备，如金融电子、汽车电子、医疗电子、工业控制计算机及装置、信息采集及识别设备、数字化3C产品等），以及其他未列明计算机设备的制造</t>
  </si>
  <si>
    <t xml:space="preserve">  通信设备制造</t>
  </si>
  <si>
    <t xml:space="preserve">    通信系统设备制造</t>
  </si>
  <si>
    <t xml:space="preserve">  指固定或移动通信接入、传输、交换设备等通信系统建设所需设备的制造</t>
  </si>
  <si>
    <t xml:space="preserve">    通信终端设备制造</t>
  </si>
  <si>
    <t xml:space="preserve">  指固定或移动通信终端设备的制造</t>
  </si>
  <si>
    <t xml:space="preserve">  广播电视设备制造</t>
  </si>
  <si>
    <t xml:space="preserve">    广播电视节目制作及发射设备制造</t>
  </si>
  <si>
    <t xml:space="preserve">  指广播电视节目制作、发射设备及器材的制造</t>
  </si>
  <si>
    <t xml:space="preserve">    广播电视接收设备制造</t>
  </si>
  <si>
    <t xml:space="preserve">  指专业广播电视接收设备的制造，但不包括家用广播电视接收设备的制造</t>
  </si>
  <si>
    <t xml:space="preserve">    广播电视专用配件制造</t>
  </si>
  <si>
    <t xml:space="preserve">  指专业用录像重放及其他配套的广播电视设备的制造，但不包括家用广播电视装置的制造</t>
  </si>
  <si>
    <t xml:space="preserve">    专业音响设备制造</t>
  </si>
  <si>
    <t xml:space="preserve">  指广播电视、影剧院、各种场地等专业用录音、音响设备及其他配套设备的制造</t>
  </si>
  <si>
    <t xml:space="preserve">    应用电视设备及其他广播电视设备制造</t>
  </si>
  <si>
    <t xml:space="preserve">  指应用电视设备、其他广播电视设备和器材的制造</t>
  </si>
  <si>
    <t xml:space="preserve">  雷达及配套设备制造</t>
  </si>
  <si>
    <t xml:space="preserve">  指雷达整机及雷达配套产品的制造</t>
  </si>
  <si>
    <t>非专业视听设备制造</t>
  </si>
  <si>
    <t xml:space="preserve">    电视机制造</t>
  </si>
  <si>
    <t xml:space="preserve">  指非专业用电视机制造</t>
  </si>
  <si>
    <t xml:space="preserve">    音响设备制造</t>
  </si>
  <si>
    <t xml:space="preserve">  指非专业用智能音响、无线电收音机、收录音机、唱机等音响设备的制造</t>
  </si>
  <si>
    <t xml:space="preserve">    影视录放设备制造</t>
  </si>
  <si>
    <t xml:space="preserve">  指非专业用智能机顶盒、录像机、摄像机、激光视盘机等影视设备整机及零部件的制造，包括教学用影视设备的制造，但不包括广播电视等专业影视设备的制造</t>
  </si>
  <si>
    <t xml:space="preserve">  智能消费设备制造</t>
  </si>
  <si>
    <t xml:space="preserve">    可穿戴智能设备制造</t>
  </si>
  <si>
    <t xml:space="preserve">  指由用户穿戴和控制，并且自然、持续地运行和交互的个人移动计算设备产品的制造，包括可穿戴运动监测设备制造</t>
  </si>
  <si>
    <t xml:space="preserve">    智能车载设备制造</t>
  </si>
  <si>
    <t xml:space="preserve">  指包含具备汽车联网、自动驾驶、车内及车际通讯、智能交通基础设施通信等功能要素，融合了传感器、雷达、卫星定位、导航、人工智能等技术，使汽车具备智能环境感知能力，自动分析汽车行驶的安全及危险状态目的的车载终端产品及相关配套设备的制造</t>
  </si>
  <si>
    <t xml:space="preserve">    智能无人飞行器制造</t>
  </si>
  <si>
    <t xml:space="preserve">  指按照国家有关安全规定标准，经允许生产并主要用于娱乐、科普等的智能无人飞行器的制造</t>
  </si>
  <si>
    <t xml:space="preserve">    服务消费机器人制造</t>
  </si>
  <si>
    <t xml:space="preserve">  指除工业和特殊作业以外的各种机器人，包括用于个人、家庭及商业服务类机器人，如家务机器人、餐饮用机器人、宾馆用机器人、销售用机器人、娱乐机器人、助老助残机器人、医疗机器人、清洁机器人等</t>
  </si>
  <si>
    <t xml:space="preserve">    其他智能消费设备制造</t>
  </si>
  <si>
    <t xml:space="preserve">  指其他未列明的智能消费设备的制造</t>
  </si>
  <si>
    <t xml:space="preserve">  电子器件制造</t>
  </si>
  <si>
    <t xml:space="preserve">    电子真空器件制造</t>
  </si>
  <si>
    <t xml:space="preserve">  指电子热离子管、冷阴极管或光电阴极管及其他真空电子器件，以及电子管零件的制造</t>
  </si>
  <si>
    <t xml:space="preserve">    半导体分立器件制造</t>
  </si>
  <si>
    <t xml:space="preserve">    集成电路制造</t>
  </si>
  <si>
    <t xml:space="preserve">  指单片集成电路、混合式集成电路的制造</t>
  </si>
  <si>
    <t xml:space="preserve">    显示器件制造</t>
  </si>
  <si>
    <t xml:space="preserve">  指基于电子手段呈现信息供视觉感受的器件及模组的制造，包括薄膜晶体管液晶显示器件（TN/STN-LCD、TFT-LCD）、场发射显示器件（FED）、真空荧光显示器件（VFD）、有机发光二极管显示器件（OLED）、等离子显示器件（PDP）、发光二极管显示器件（LED）、曲面显示器件以及柔性显示器件等</t>
  </si>
  <si>
    <t xml:space="preserve">    半导体照明器件制造</t>
  </si>
  <si>
    <t xml:space="preserve">  指用于半导体照明的发光二极管（LED）、有机发光二极管（OLED）器件等制造</t>
  </si>
  <si>
    <t xml:space="preserve">    光电子器件制造</t>
  </si>
  <si>
    <t xml:space="preserve">  指利用半导体光—电子（或电—光子）转换效应制成的各种功能器件制造</t>
  </si>
  <si>
    <t xml:space="preserve">    其他电子器件制造</t>
  </si>
  <si>
    <t xml:space="preserve">  指其他未列明的电子器件的制造</t>
  </si>
  <si>
    <t xml:space="preserve">  电子元件及电子专用材料制造</t>
  </si>
  <si>
    <t xml:space="preserve">    电阻电容电感元件制造</t>
  </si>
  <si>
    <t xml:space="preserve">  指电容器（包括超级电容器）、电阻器、电位器、电感器件、电子变压器件的制造</t>
  </si>
  <si>
    <t xml:space="preserve">    电子电路制造</t>
  </si>
  <si>
    <t xml:space="preserve">  指在绝缘基材上采用印制工艺形成电气电子连接电路，以及附有无源与有源元件的制造，包括印刷电路板及附有元器件构成电子电路功能组合件</t>
  </si>
  <si>
    <t xml:space="preserve">    敏感元件及传感器制造</t>
  </si>
  <si>
    <t xml:space="preserve">  指按一定规律，将感受到的信息转换成为电信号或其他所需形式的信息输出的敏感元件及传感器的制造</t>
  </si>
  <si>
    <t xml:space="preserve">    电声器件及零件制造</t>
  </si>
  <si>
    <t xml:space="preserve">  指扬声器、送受话器、耳机、音箱及零件等制造</t>
  </si>
  <si>
    <t xml:space="preserve">    电子专用材料制造</t>
  </si>
  <si>
    <t xml:space="preserve">  指用于电子元器件、组件及系统制备的专用电子功能材料、互联与封装材料、工艺及辅助材料的制造，包括半导体材料、光电子材料、磁性材料、锂电池材料、电子陶瓷材料、覆铜板及铜箔材料、电子化工材料等</t>
  </si>
  <si>
    <t xml:space="preserve">    其他电子元件制造</t>
  </si>
  <si>
    <t xml:space="preserve">  指未列明的电子元件及组件的制造</t>
  </si>
  <si>
    <t xml:space="preserve">  其他电子设备制造</t>
  </si>
  <si>
    <t>仪器仪表制造业</t>
  </si>
  <si>
    <t xml:space="preserve">  通用仪器仪表制造</t>
  </si>
  <si>
    <t xml:space="preserve">    工业自动控制系统装置制造</t>
  </si>
  <si>
    <t xml:space="preserve">  指用于连续或断续生产制造过程中，测量和控制生产制造过程的温度、压力、流量、物位等变量或者物体位置、倾斜、旋转等参数的工业用计算机控制系统、检测仪表、执行机构和装置的制造</t>
  </si>
  <si>
    <t xml:space="preserve">    电工仪器仪表制造</t>
  </si>
  <si>
    <t xml:space="preserve">  指用于电压、电流、电阻、功率等电磁量的测量、计量、采集、监测、分析、处理、检验与控制用仪器仪表及系统装置的制造</t>
  </si>
  <si>
    <t xml:space="preserve">    绘图、计算及测量仪器制造</t>
  </si>
  <si>
    <t xml:space="preserve">  指供设计、制图、绘图、计算、测量，以及学习或办公、教学等使用的测量和绘图用具、器具及量仪的制造</t>
  </si>
  <si>
    <t xml:space="preserve">    实验分析仪器制造</t>
  </si>
  <si>
    <t xml:space="preserve">  指利用物质的物理、化学、电学等性能对物质进行定性、定量分析和结构分析，以及湿度、黏度、质量、比重等性能测定所使用的仪器的制造；用于对各种物体在温度、湿度、光照、辐射等环境变化后适应能力的实验装置的制造；各种物体物化特性参数测量的仪器、实验装置及相关器具的制造</t>
  </si>
  <si>
    <t xml:space="preserve">    试验机制造</t>
  </si>
  <si>
    <t xml:space="preserve">  指测试、评定和研究材料、零部件及其制成品的物理性能、机械（力学）性能、工艺性能、安全性能、舒适性能的实验仪器和设备的制造</t>
  </si>
  <si>
    <t xml:space="preserve">    供应用仪器仪表制造</t>
  </si>
  <si>
    <t xml:space="preserve">  指电、气、水、油和热等类似气体或液体的供应过程中使用的计量仪表、自动调节或控制仪器及装置的制造</t>
  </si>
  <si>
    <t xml:space="preserve">    其他通用仪器制造</t>
  </si>
  <si>
    <t xml:space="preserve">  指其他未列明的通用仪器仪表和仪表元器件的制造</t>
  </si>
  <si>
    <t xml:space="preserve">  专用仪器仪表制造</t>
  </si>
  <si>
    <t xml:space="preserve">    环境监测专用仪器仪表制造</t>
  </si>
  <si>
    <t xml:space="preserve">  指对环境中的污染物、噪声、放射性物质、电磁波等进行监测和监控的专用仪器仪表及系统装置的制造</t>
  </si>
  <si>
    <t xml:space="preserve">    运输设备及生产用计数仪表制造</t>
  </si>
  <si>
    <t xml:space="preserve">  指汽车、船舶及工业生产用转数计、生产计数器、里程记录器及类似仪表的制造</t>
  </si>
  <si>
    <t xml:space="preserve">    导航、测绘、气象及海洋专用仪器制造</t>
  </si>
  <si>
    <t xml:space="preserve">  指用于气象、海洋、水文、天文、航海、航空等方面的导航、测绘、制导、测量仪器和仪表及类似装置的制造 </t>
  </si>
  <si>
    <t xml:space="preserve">    农林牧渔专用仪器仪表制造</t>
  </si>
  <si>
    <t xml:space="preserve">  指农、林、牧、渔生产专用仪器、仪表及类似装置的制造</t>
  </si>
  <si>
    <t xml:space="preserve">    地质勘探和地震专用仪器制造</t>
  </si>
  <si>
    <t xml:space="preserve">  指地质勘探、钻采、地震等地球物理专用仪器、仪表及类似装置的制造</t>
  </si>
  <si>
    <t xml:space="preserve">    教学专用仪器制造</t>
  </si>
  <si>
    <t xml:space="preserve">  指专供教学示范或展览，而无其他用途的专用仪器的制造</t>
  </si>
  <si>
    <t xml:space="preserve">    核子及核辐射测量仪器制造</t>
  </si>
  <si>
    <t xml:space="preserve">  指专门用于核离子射线的测量或检验的仪器、装置，核辐射探测器等核专业用仪器仪表的制造</t>
  </si>
  <si>
    <t xml:space="preserve">    电子测量仪器制造 </t>
  </si>
  <si>
    <t xml:space="preserve">  指用电子技术实现对被测对象（电子产品）的电参数定量检测装置的制造  </t>
  </si>
  <si>
    <t xml:space="preserve">    其他专用仪器制造</t>
  </si>
  <si>
    <t xml:space="preserve">  指用于纺织、电站热工仪表等其他未列明的专用仪器的制造</t>
  </si>
  <si>
    <t xml:space="preserve">  钟表与计时仪器制造</t>
  </si>
  <si>
    <t xml:space="preserve">  指各种钟、表、钟表机芯、时间记录装置、计时器的制造，还包括装有钟表机芯或同步马达，用以测量、记录或指示时间间隔的装置、定时开关、卫星导航时间频率原子钟，以及钟表零配件的制造</t>
  </si>
  <si>
    <t xml:space="preserve">  光学仪器制造</t>
  </si>
  <si>
    <t xml:space="preserve">  指用玻璃或其他材料（如石英、萤石、塑料或金属）制作的光学配件、装配好的光学元件、组合式光学显微镜，以及军用望远镜等光学仪器的制造</t>
  </si>
  <si>
    <t xml:space="preserve">  衡器制造</t>
  </si>
  <si>
    <t xml:space="preserve">  指用来测定物质重量的各种机械、电子或机电结合的装置或设备的生产活动</t>
  </si>
  <si>
    <t xml:space="preserve">  其他仪器仪表制造业</t>
  </si>
  <si>
    <t xml:space="preserve">  指上述未列明的仪器、仪表的制造</t>
  </si>
  <si>
    <t>其他制造业</t>
  </si>
  <si>
    <t xml:space="preserve">  日用杂品制造</t>
  </si>
  <si>
    <t xml:space="preserve">    鬃毛加工、制刷及清扫工具制造</t>
  </si>
  <si>
    <t xml:space="preserve">  指用原毛加工成生产刷子类产品的成品毛的生产，或以成品毛和棕、金属丝、塑料丝等为原料加工制刷的生产，以及其他清扫工具的制造</t>
  </si>
  <si>
    <t xml:space="preserve">    其他日用杂品制造</t>
  </si>
  <si>
    <t xml:space="preserve">  指制伞及其他未列明的各种日常生活用杂品的生产活动</t>
  </si>
  <si>
    <t xml:space="preserve">  核辐射加工</t>
  </si>
  <si>
    <t xml:space="preserve">  指核技术与同位素技术的应用，由核辐照站利用核技术对原有产品改良、改变性质并使其增值的加工活动</t>
  </si>
  <si>
    <t xml:space="preserve">  其他未列明制造业</t>
  </si>
  <si>
    <t xml:space="preserve">废弃资源综合利用业  </t>
  </si>
  <si>
    <t xml:space="preserve">  指废弃资源和废旧材料回收加工</t>
  </si>
  <si>
    <t xml:space="preserve">  金属废料和碎屑加工处理</t>
  </si>
  <si>
    <t xml:space="preserve">  指从各种废料［包括固体废料、废水（液）、废气等］中回收，并使之便于转化为新的原材料，或适于进一步加工为金属原料的金属废料和碎屑的再加工处理活动，包括废旧电器、电子产品拆解回收</t>
  </si>
  <si>
    <t xml:space="preserve">  非金属废料和碎屑加工处理</t>
  </si>
  <si>
    <t xml:space="preserve">  指从各种废料［包括固体废料、废水（液）、废气等］中回收，或经过分类，使其适于进一步加工为新原料的非金属废料和碎屑的再加工处理活动</t>
  </si>
  <si>
    <t>金属制品、机械和设备修理业</t>
  </si>
  <si>
    <t xml:space="preserve">  金属制品修理</t>
  </si>
  <si>
    <t xml:space="preserve">  通用设备修理</t>
  </si>
  <si>
    <t xml:space="preserve">  专用设备修理</t>
  </si>
  <si>
    <t xml:space="preserve">  铁路、船舶、航空航天等运输设备修理</t>
  </si>
  <si>
    <t xml:space="preserve">    铁路运输设备修理</t>
  </si>
  <si>
    <t xml:space="preserve">  不包括火车机车回厂修理和发动机修理活动</t>
  </si>
  <si>
    <t xml:space="preserve">    船舶修理</t>
  </si>
  <si>
    <t xml:space="preserve">  不包括船舶回厂修复、发动机修理以及船舶拆除活动</t>
  </si>
  <si>
    <t xml:space="preserve">    航空航天器修理</t>
  </si>
  <si>
    <t xml:space="preserve">  不包括航空航天器回厂修理和发动机修理活动</t>
  </si>
  <si>
    <t xml:space="preserve">    其他运输设备修理</t>
  </si>
  <si>
    <t xml:space="preserve">  电气设备修理</t>
  </si>
  <si>
    <t xml:space="preserve">  仪器仪表修理</t>
  </si>
  <si>
    <t xml:space="preserve">  其他机械和设备修理业</t>
  </si>
  <si>
    <t>D</t>
  </si>
  <si>
    <t>电力、热力、燃气及水生产和供应业</t>
  </si>
  <si>
    <t xml:space="preserve">  本门类包括44～46大类</t>
  </si>
  <si>
    <t>电力、热力生产和供应业</t>
  </si>
  <si>
    <t xml:space="preserve">  电力生产</t>
  </si>
  <si>
    <t xml:space="preserve">    火力发电</t>
  </si>
  <si>
    <t xml:space="preserve">  不包括既发电又提供热力的活动</t>
  </si>
  <si>
    <t xml:space="preserve">    热电联产</t>
  </si>
  <si>
    <t xml:space="preserve">  指既发电又提供热力的生产活动</t>
  </si>
  <si>
    <t xml:space="preserve">    水力发电</t>
  </si>
  <si>
    <t xml:space="preserve">  指通过建设水电站、水利枢纽、航电枢纽等工程、将水能转换成电能的生产活动</t>
  </si>
  <si>
    <t xml:space="preserve">    核力发电</t>
  </si>
  <si>
    <t xml:space="preserve">  指利用核反应堆中重核裂变所释放出的热能转换成电能的生产活动</t>
  </si>
  <si>
    <t xml:space="preserve">    风力发电</t>
  </si>
  <si>
    <t xml:space="preserve">    太阳能发电</t>
  </si>
  <si>
    <t xml:space="preserve">    生物质能发电</t>
  </si>
  <si>
    <t xml:space="preserve">  指主要利用农业、林业和工业废弃物、甚至城市垃圾为原料，采取直接燃烧或气化等方式的发电活动</t>
  </si>
  <si>
    <t xml:space="preserve">    其他电力生产</t>
  </si>
  <si>
    <t xml:space="preserve">  指利用地热、潮汐能、温差能、波浪能及其他未列明的能源的发电活动</t>
  </si>
  <si>
    <t xml:space="preserve">  电力供应</t>
  </si>
  <si>
    <t xml:space="preserve">  指利用电网出售给用户电能的输送与分配活动，以及供电局的供电活动</t>
  </si>
  <si>
    <t xml:space="preserve">  热力生产和供应</t>
  </si>
  <si>
    <t xml:space="preserve">  指利用煤炭、油、燃气等能源，通过锅炉等装置生产蒸汽和热水，或外购蒸汽、热水进行供应销售、供热设施的维护和管理的活动，包括利用地热和温泉供应销售的活动</t>
  </si>
  <si>
    <t xml:space="preserve">燃气生产和供应业  </t>
  </si>
  <si>
    <t xml:space="preserve">  燃气生产和供应业</t>
  </si>
  <si>
    <t xml:space="preserve">  指利用煤炭、油、燃气等能源生产燃气，或外购液化石油气、天然气等燃气，并进行输配，向用户销售燃气的活动，以及对煤气、液化石油气、天然气输配及使用过程中的维修和管理活动</t>
  </si>
  <si>
    <t xml:space="preserve">    天然气生产和供应业</t>
  </si>
  <si>
    <t xml:space="preserve">    液化石油气生产和供应业</t>
  </si>
  <si>
    <t xml:space="preserve">    煤气生产和供应业</t>
  </si>
  <si>
    <t xml:space="preserve">  生物质燃气生产和供应业</t>
  </si>
  <si>
    <t xml:space="preserve">  指利用农作物秸秆、林木废弃物、食用菌渣、禽畜粪便等生物质资源作为原料转化为可燃性气体能源</t>
  </si>
  <si>
    <t xml:space="preserve">水的生产和供应业  </t>
  </si>
  <si>
    <t xml:space="preserve">  自来水生产和供应</t>
  </si>
  <si>
    <t xml:space="preserve">  指将天然水（地下水、地表水）经过蓄集、净化达到生活饮用水或其他用水标准，并向居民家庭、企业和其他用户供应的活动</t>
  </si>
  <si>
    <t xml:space="preserve">  污水处理及其再生利用</t>
  </si>
  <si>
    <t xml:space="preserve">  指对污水污泥的处理和处置，及净化后的再利用活动</t>
  </si>
  <si>
    <t xml:space="preserve">  海水淡化处理</t>
  </si>
  <si>
    <t xml:space="preserve">  指将海水淡化处理，达到可以使用标准的生产活动</t>
  </si>
  <si>
    <t xml:space="preserve">  其他水的处理、利用与分配</t>
  </si>
  <si>
    <t xml:space="preserve">  指对雨水、微咸水等类似水进行收集、处理和利用活动</t>
  </si>
  <si>
    <t>E</t>
  </si>
  <si>
    <t>建筑业</t>
  </si>
  <si>
    <t xml:space="preserve">  本门类包括47～50大类 </t>
  </si>
  <si>
    <t>房屋建筑业</t>
  </si>
  <si>
    <t xml:space="preserve">  指房屋主体工程的施工活动；不包括主体工程施工前的工程准备活动</t>
  </si>
  <si>
    <t xml:space="preserve">  住宅房屋建筑</t>
  </si>
  <si>
    <t xml:space="preserve">  体育场馆建筑</t>
  </si>
  <si>
    <t xml:space="preserve">  指体育馆工程服务、体育及休闲健身用房屋建设活动</t>
  </si>
  <si>
    <t xml:space="preserve">  其他房屋建筑业</t>
  </si>
  <si>
    <t>土木工程建筑业</t>
  </si>
  <si>
    <t xml:space="preserve">  指土木工程主体的施工活动；不包括施工前的工程准备活动</t>
  </si>
  <si>
    <t xml:space="preserve">  铁路、道路、隧道和桥梁工程建筑  </t>
  </si>
  <si>
    <t xml:space="preserve">    铁路工程建筑  </t>
  </si>
  <si>
    <t xml:space="preserve">    公路工程建筑  </t>
  </si>
  <si>
    <t xml:space="preserve">    市政道路工程建筑   </t>
  </si>
  <si>
    <t xml:space="preserve">    城市轨道交通工程建筑</t>
  </si>
  <si>
    <t xml:space="preserve">    其他道路、隧道和桥梁工程建筑   </t>
  </si>
  <si>
    <t xml:space="preserve">  水利和水运工程建筑</t>
  </si>
  <si>
    <t xml:space="preserve">    水源及供水设施工程建筑</t>
  </si>
  <si>
    <t xml:space="preserve">    河湖治理及防洪设施工程建筑</t>
  </si>
  <si>
    <t xml:space="preserve">    港口及航运设施工程建筑</t>
  </si>
  <si>
    <t xml:space="preserve">  海洋工程建筑</t>
  </si>
  <si>
    <t xml:space="preserve">  指海上工程、海底工程、近海工程建筑活动，不含港口工程建筑活动</t>
  </si>
  <si>
    <t xml:space="preserve">    海洋油气资源开发利用工程建筑</t>
  </si>
  <si>
    <t xml:space="preserve">    海洋能源开发利用工程建筑</t>
  </si>
  <si>
    <t xml:space="preserve">    海底隧道工程建筑</t>
  </si>
  <si>
    <t xml:space="preserve">    海底设施铺设工程建筑</t>
  </si>
  <si>
    <t xml:space="preserve">    其他海洋工程建筑</t>
  </si>
  <si>
    <t xml:space="preserve">  工矿工程建筑</t>
  </si>
  <si>
    <t xml:space="preserve">  指除厂房、电力工程外的非节能环保型矿山和工厂生产设施、设备的施工和安装</t>
  </si>
  <si>
    <t xml:space="preserve">  架线和管道工程建筑</t>
  </si>
  <si>
    <t xml:space="preserve">  指建筑物外的架线、管道和设备的施工活动</t>
  </si>
  <si>
    <t xml:space="preserve">    架线及设备工程建筑</t>
  </si>
  <si>
    <t xml:space="preserve">  指敷设于地面以上的电力、通信、广播电视等线缆、杆塔等工程建筑</t>
  </si>
  <si>
    <t xml:space="preserve">    管道工程建筑</t>
  </si>
  <si>
    <t xml:space="preserve">  指供水、排水、燃气、集中供热、线缆排管、工业和长输等管道工程建筑</t>
  </si>
  <si>
    <t xml:space="preserve">    地下综合管廊工程建筑</t>
  </si>
  <si>
    <t xml:space="preserve">  指建于城市地下用于容纳两类及以上城市工程管线的构筑物及其附属设施，如水管网、燃气网、电信网等</t>
  </si>
  <si>
    <t xml:space="preserve">  节能环保工程施工</t>
  </si>
  <si>
    <t xml:space="preserve">    节能工程施工</t>
  </si>
  <si>
    <t xml:space="preserve">    环保工程施工</t>
  </si>
  <si>
    <t xml:space="preserve">    生态保护工程施工</t>
  </si>
  <si>
    <t xml:space="preserve">  电力工程施工</t>
  </si>
  <si>
    <t xml:space="preserve">    火力发电工程施工</t>
  </si>
  <si>
    <t xml:space="preserve">    水力发电工程施工</t>
  </si>
  <si>
    <t xml:space="preserve">    核电工程施工</t>
  </si>
  <si>
    <t xml:space="preserve">    风能发电工程施工</t>
  </si>
  <si>
    <t xml:space="preserve">    太阳能发电工程施工</t>
  </si>
  <si>
    <t xml:space="preserve">    其他电力工程施工</t>
  </si>
  <si>
    <t xml:space="preserve">  其他土木工程建筑</t>
  </si>
  <si>
    <t xml:space="preserve">    园林绿化工程施工</t>
  </si>
  <si>
    <t xml:space="preserve">    体育场地设施工程施工</t>
  </si>
  <si>
    <t xml:space="preserve">  指田径场、篮球场、足球场、网球场、高尔夫球场、跑马场、赛车场、卡丁车赛场、全民体育健身工程设施等室内外场地设施的工程施工</t>
  </si>
  <si>
    <t xml:space="preserve">    游乐设施工程施工</t>
  </si>
  <si>
    <t xml:space="preserve">    其他土木工程建筑施工</t>
  </si>
  <si>
    <t>建筑安装业</t>
  </si>
  <si>
    <t xml:space="preserve">  指建筑物主体工程竣工后，建筑物内各种设备的安装活动，以及施工中的线路敷设和管道安装活动；不包括工程收尾的装饰，如对墙面、地板、天花板、门窗等处理活动</t>
  </si>
  <si>
    <t xml:space="preserve">  电气安装</t>
  </si>
  <si>
    <t xml:space="preserve">  指建筑物及土木工程构筑物内电气系统（含电力线路）的安装活动</t>
  </si>
  <si>
    <t xml:space="preserve">  管道和设备安装</t>
  </si>
  <si>
    <t xml:space="preserve">  指管道、取暖及空调系统等安装活动</t>
  </si>
  <si>
    <t xml:space="preserve">  其他建筑安装业</t>
  </si>
  <si>
    <t xml:space="preserve">    体育场地设施安装</t>
  </si>
  <si>
    <t xml:space="preserve">  指运动地面（如足球场、篮球场、网球场等）、滑冰、游泳设施（含可拼装设施、健身步道）的安装等</t>
  </si>
  <si>
    <t xml:space="preserve">    其他建筑安装</t>
  </si>
  <si>
    <t>包括智能化安装、救援逃生设备安装及其他未列明的安装活动</t>
  </si>
  <si>
    <t>建筑装饰、装修和其他建筑业</t>
  </si>
  <si>
    <t xml:space="preserve">  建筑装饰和装修业</t>
  </si>
  <si>
    <t xml:space="preserve">  指对建筑工程后期的装饰、装修、维护和清理活动，以及对居室的装修活动</t>
  </si>
  <si>
    <t xml:space="preserve">    公共建筑装饰和装修</t>
  </si>
  <si>
    <t xml:space="preserve">    住宅装饰和装修</t>
  </si>
  <si>
    <t xml:space="preserve">    建筑幕墙装饰和装修</t>
  </si>
  <si>
    <t xml:space="preserve">  建筑物拆除和场地准备活动</t>
  </si>
  <si>
    <t xml:space="preserve">  指房屋、土木工程建筑施工前的准备活动</t>
  </si>
  <si>
    <t xml:space="preserve">    建筑物拆除活动</t>
  </si>
  <si>
    <t xml:space="preserve">    场地准备活动</t>
  </si>
  <si>
    <t xml:space="preserve">  提供施工设备服务</t>
  </si>
  <si>
    <t xml:space="preserve">  指为建筑工程提供配有操作人员的施工设备的服务</t>
  </si>
  <si>
    <t xml:space="preserve">  其他未列明建筑业</t>
  </si>
  <si>
    <t xml:space="preserve">  指上述未列明的其他工程建筑活动</t>
  </si>
  <si>
    <t>F</t>
  </si>
  <si>
    <t>批发和零售业</t>
  </si>
  <si>
    <t xml:space="preserve">  本门类包括51和52大类，指商品在流通环节中的批发活动和零售活动</t>
  </si>
  <si>
    <t>批发业</t>
  </si>
  <si>
    <t xml:space="preserve">  指向其他批发或零售单位（含个体经营者）及其他企事业单位、机关团体等批量销售生活用品、生产资料的活动，以及从事进出口贸易和贸易经纪与代理的活动，包括拥有货物所有权，并以本单位(公司)的名义进行交易活动,也包括不拥有货物的所有权，收取佣金的商品代理、商品代售活动；本类还包括各类商品批发市场中固定摊位的批发活动，以及以销售为目的的收购活动</t>
  </si>
  <si>
    <t xml:space="preserve">  农、林、牧、渔产品批发</t>
  </si>
  <si>
    <t xml:space="preserve">  指未经过加工的农作物、林产品及牲畜、畜产品、鱼苗的批发和进出口活动，但不包括蔬菜、水果、肉、禽、蛋、奶及水产品的批发和进出口活动，包括以批发为目的的农副产品收购活动</t>
  </si>
  <si>
    <t xml:space="preserve">    谷物、豆及薯类批发</t>
  </si>
  <si>
    <t xml:space="preserve">    种子批发</t>
  </si>
  <si>
    <t xml:space="preserve">    畜牧渔业饲料批发</t>
  </si>
  <si>
    <t xml:space="preserve">  不包括宠物</t>
  </si>
  <si>
    <t xml:space="preserve">    棉、麻批发</t>
  </si>
  <si>
    <t xml:space="preserve">    林业产品批发</t>
  </si>
  <si>
    <t xml:space="preserve">  指林木种苗、采伐产品及采集产品等批发和进出口活动</t>
  </si>
  <si>
    <t xml:space="preserve">    牲畜批发</t>
  </si>
  <si>
    <t xml:space="preserve">    渔业产品批发</t>
  </si>
  <si>
    <t xml:space="preserve">    其他农牧产品批发</t>
  </si>
  <si>
    <t xml:space="preserve">  食品、饮料及烟草制品批发</t>
  </si>
  <si>
    <t xml:space="preserve">  指经过加工和制造的食品、饮料及烟草制品的批发和进出口活动，以及蔬菜、水果、肉、禽、蛋、奶及水产品的批发和进出口活动</t>
  </si>
  <si>
    <t xml:space="preserve">    米、面制品及食用油批发</t>
  </si>
  <si>
    <t xml:space="preserve">    糕点、糖果及糖批发</t>
  </si>
  <si>
    <t xml:space="preserve">    果品、蔬菜批发</t>
  </si>
  <si>
    <t xml:space="preserve">    肉、禽、蛋、奶及水产品批发</t>
  </si>
  <si>
    <t xml:space="preserve">    盐及调味品批发</t>
  </si>
  <si>
    <t xml:space="preserve">    营养和保健品批发</t>
  </si>
  <si>
    <t xml:space="preserve">    酒、饮料及茶叶批发</t>
  </si>
  <si>
    <t xml:space="preserve">  指可直接饮用或稀释、冲泡后饮用的饮料、酒及茶叶的批发和进出口活动</t>
  </si>
  <si>
    <t xml:space="preserve">    烟草制品批发</t>
  </si>
  <si>
    <t xml:space="preserve">  指经过加工、生产的烟草制品的批发和进出口活动</t>
  </si>
  <si>
    <t xml:space="preserve">    其他食品批发</t>
  </si>
  <si>
    <t xml:space="preserve">  纺织、服装及家庭用品批发</t>
  </si>
  <si>
    <t xml:space="preserve">  指纺织面料、纺织品、服装、鞋、帽及日杂品、家用电器、家具等生活日用品的批发和进出口活动</t>
  </si>
  <si>
    <t xml:space="preserve">    纺织品、针织品及原料批发</t>
  </si>
  <si>
    <t xml:space="preserve">    服装批发</t>
  </si>
  <si>
    <t xml:space="preserve">    鞋帽批发</t>
  </si>
  <si>
    <t xml:space="preserve">    化妆品及卫生用品批发</t>
  </si>
  <si>
    <t xml:space="preserve">    厨具卫具及日用杂品批发</t>
  </si>
  <si>
    <t xml:space="preserve">  指灶具、炊具、厨具、餐具及各种容器、器皿等批发和进出口活动；卫生间的用品用具和生活用清洁、清扫用品、用具等批发和进出口活动</t>
  </si>
  <si>
    <t xml:space="preserve">    灯具、装饰物品批发</t>
  </si>
  <si>
    <t xml:space="preserve">    家用视听设备批发</t>
  </si>
  <si>
    <t xml:space="preserve">    日用家电批发</t>
  </si>
  <si>
    <t xml:space="preserve">    其他家庭用品批发</t>
  </si>
  <si>
    <t xml:space="preserve">  指上述未列明的其他生活日用品的批发和进出口活动</t>
  </si>
  <si>
    <t xml:space="preserve">  文化、体育用品及器材批发</t>
  </si>
  <si>
    <t xml:space="preserve">  指各类文具用品、体育用品、图书、报刊、音像制品、电子出版物、数字出版物、首饰、工艺美术品、收藏品及其他文化用品、器材的批发和进出口活动</t>
  </si>
  <si>
    <t xml:space="preserve">    文具用品批发</t>
  </si>
  <si>
    <t xml:space="preserve">    体育用品及器材批发</t>
  </si>
  <si>
    <t xml:space="preserve">    图书批发</t>
  </si>
  <si>
    <t xml:space="preserve">    报刊批发</t>
  </si>
  <si>
    <t xml:space="preserve">    音像制品、电子和数字出版物批发</t>
  </si>
  <si>
    <t xml:space="preserve">    首饰、工艺品及收藏品批发</t>
  </si>
  <si>
    <t xml:space="preserve">    乐器批发</t>
  </si>
  <si>
    <t xml:space="preserve">    其他文化用品批发</t>
  </si>
  <si>
    <t xml:space="preserve">  医药及医疗器材批发</t>
  </si>
  <si>
    <t xml:space="preserve">  指各种化学药品、生物药品、中药及医疗器材的批发和进出口活动；包括兽用药的批发和进出口活动</t>
  </si>
  <si>
    <t xml:space="preserve">    西药批发</t>
  </si>
  <si>
    <t xml:space="preserve">  指人用化学药品和生物药品的批发与进出口活动</t>
  </si>
  <si>
    <t xml:space="preserve">    中药批发</t>
  </si>
  <si>
    <t xml:space="preserve">  指人用中成药、中药材中药饮片（含中药配方颗粒）的批发和进出口活动</t>
  </si>
  <si>
    <t xml:space="preserve">    动物用药品批发</t>
  </si>
  <si>
    <t xml:space="preserve">    医疗用品及器材批发</t>
  </si>
  <si>
    <t xml:space="preserve">  矿产品、建材及化工产品批发</t>
  </si>
  <si>
    <t xml:space="preserve">  指煤及煤制品、石油制品、矿产品及矿物制品、金属材料、建筑和装饰装修材料以及化工产品的批发和进出口活动</t>
  </si>
  <si>
    <t xml:space="preserve">    煤炭及制品批发</t>
  </si>
  <si>
    <t xml:space="preserve">    石油及制品批发</t>
  </si>
  <si>
    <t xml:space="preserve">    非金属矿及制品批发</t>
  </si>
  <si>
    <t xml:space="preserve">    金属及金属矿批发</t>
  </si>
  <si>
    <t xml:space="preserve">    建材批发  </t>
  </si>
  <si>
    <t xml:space="preserve">  指建筑用材料和装饰装修材料的批发和进出口活动</t>
  </si>
  <si>
    <t xml:space="preserve">    化肥批发</t>
  </si>
  <si>
    <t xml:space="preserve">    农药批发</t>
  </si>
  <si>
    <t xml:space="preserve">    农用薄膜批发</t>
  </si>
  <si>
    <t xml:space="preserve">    其他化工产品批发  </t>
  </si>
  <si>
    <t xml:space="preserve">  机械设备、五金产品及电子产品批发</t>
  </si>
  <si>
    <t xml:space="preserve">  指提供通用机械、专用设备、交通运输设备、电气机械、五金、交通器材、电料、计算机设备、通讯设备、电子产品、仪器仪表及办公用机械的批发和进出口活动</t>
  </si>
  <si>
    <t xml:space="preserve">    农业机械批发</t>
  </si>
  <si>
    <t xml:space="preserve">    汽车及零配件批发</t>
  </si>
  <si>
    <t xml:space="preserve">    摩托车及零配件批发</t>
  </si>
  <si>
    <t xml:space="preserve">    五金产品批发</t>
  </si>
  <si>
    <t xml:space="preserve">  指小五金、工具、水暖部件及材料的批发和进出口活动，不包括自行车及零配件的批发和进出口</t>
  </si>
  <si>
    <t xml:space="preserve">    电气设备批发</t>
  </si>
  <si>
    <t xml:space="preserve">    计算机、软件及辅助设备批发</t>
  </si>
  <si>
    <t xml:space="preserve">    通讯设备批发</t>
  </si>
  <si>
    <t xml:space="preserve">  指电信设备的批发和进出口活动</t>
  </si>
  <si>
    <t xml:space="preserve">    广播影视设备批发</t>
  </si>
  <si>
    <t xml:space="preserve">  指广播影视设备的批发和进出口活动</t>
  </si>
  <si>
    <t xml:space="preserve">    其他机械设备及电子产品批发</t>
  </si>
  <si>
    <t xml:space="preserve">  贸易经纪与代理</t>
  </si>
  <si>
    <t xml:space="preserve">  指代办商、商品经纪人、拍卖商的活动；专门为某一生产企业做销售代理的活动；为买卖双方提供贸易机会或代表委托人进行商品交易代理活动</t>
  </si>
  <si>
    <t xml:space="preserve">    贸易代理</t>
  </si>
  <si>
    <t xml:space="preserve">  指不拥有货物的所有权，为实现供求双方达成交易，按协议收取佣金的贸易代理</t>
  </si>
  <si>
    <t xml:space="preserve">    一般物品拍卖 </t>
  </si>
  <si>
    <t xml:space="preserve">    艺术品、收藏品拍卖</t>
  </si>
  <si>
    <t xml:space="preserve">    艺术品代理</t>
  </si>
  <si>
    <t xml:space="preserve">  指艺术品、收藏品销售代理，以及画廊艺术经纪代理</t>
  </si>
  <si>
    <t xml:space="preserve">    其他贸易经纪与代理</t>
  </si>
  <si>
    <t xml:space="preserve">  其他批发业</t>
  </si>
  <si>
    <t xml:space="preserve">  指上述未包括的批发和进出口活动</t>
  </si>
  <si>
    <t xml:space="preserve">    再生物资回收与批发</t>
  </si>
  <si>
    <t xml:space="preserve">  指将可再生的废旧物资回收，并批发给制造企业作初级原料的活动</t>
  </si>
  <si>
    <t xml:space="preserve">    宠物食品用品批发</t>
  </si>
  <si>
    <t xml:space="preserve">    互联网批发</t>
  </si>
  <si>
    <t xml:space="preserve">  指通过互联网电子商务平台开展的商品批发活动</t>
  </si>
  <si>
    <t xml:space="preserve">    其他未列明批发业</t>
  </si>
  <si>
    <t>零售业</t>
  </si>
  <si>
    <t xml:space="preserve">  指百货商店、超级市场、专门零售商店、品牌专卖店、售货摊等主要面向最终消费者（如居民等）的销售活动，以互联网、邮政、电话、售货机等方式的销售活动，还包括在同一地点，后面加工生产，前面销售的店铺（如面包房）；谷物、种子、饲料、牲畜、矿产品、生产用原料、化工原料、农用化工产品、机械设备（乘用车、计算机及通信设备除外）等生产资料的销售不作为零售活动；多数零售商对其销售的货物拥有所有权，但有些则是充当委托人的代理人，进行委托销售或以收取佣金的方式进行销售；零售业按销售渠道分为有店铺零售和无店铺零售，其中有店铺零售分为综合零售和专门零售</t>
  </si>
  <si>
    <t xml:space="preserve">  综合零售</t>
  </si>
  <si>
    <t xml:space="preserve">    百货零售</t>
  </si>
  <si>
    <t xml:space="preserve">  指经营的商品品种较齐全，经营规模较大的综合零售活动</t>
  </si>
  <si>
    <t xml:space="preserve">    超级市场零售</t>
  </si>
  <si>
    <t xml:space="preserve">  指经营生鲜、食品、日用品等大众化实用品的超级市场的综合零售活动</t>
  </si>
  <si>
    <t xml:space="preserve">    便利店零售</t>
  </si>
  <si>
    <t xml:space="preserve">  指以满足顾客便利性需求为主要目的，以小型超市形式的零售活动</t>
  </si>
  <si>
    <t xml:space="preserve">    其他综合零售</t>
  </si>
  <si>
    <t xml:space="preserve">  指日用杂品综合零售活动；在街道、社区、乡镇、农村、工矿区、校区、交通要道口等人口稠密地区开办的小型综合零售店的活动；农村供销社的零售活动；不包括便利店零售</t>
  </si>
  <si>
    <t xml:space="preserve">  食品、饮料及烟草制品专门零售</t>
  </si>
  <si>
    <t xml:space="preserve">  指专门经营粮油、食品、饮料及烟草制品的店铺零售活动</t>
  </si>
  <si>
    <t xml:space="preserve">    粮油零售</t>
  </si>
  <si>
    <t xml:space="preserve">    糕点、面包零售</t>
  </si>
  <si>
    <t xml:space="preserve">    果品、蔬菜零售</t>
  </si>
  <si>
    <t xml:space="preserve">    肉、禽、蛋、奶及水产品零售</t>
  </si>
  <si>
    <t xml:space="preserve">    营养和保健品零售</t>
  </si>
  <si>
    <t xml:space="preserve">    酒、饮料及茶叶零售</t>
  </si>
  <si>
    <t xml:space="preserve">  指专门经营酒、茶叶及各种饮料的店铺零售活动</t>
  </si>
  <si>
    <t xml:space="preserve">    烟草制品零售</t>
  </si>
  <si>
    <t xml:space="preserve">    其他食品零售</t>
  </si>
  <si>
    <t xml:space="preserve">  指上述未列明的店铺食品零售活动</t>
  </si>
  <si>
    <t xml:space="preserve">  纺织、服装及日用品专门零售</t>
  </si>
  <si>
    <t xml:space="preserve">  指专门经营纺织面料、纺织品、服装、鞋、帽及各种生活日用品的店铺零售活动</t>
  </si>
  <si>
    <t xml:space="preserve">    纺织品及针织品零售</t>
  </si>
  <si>
    <t xml:space="preserve">    服装零售</t>
  </si>
  <si>
    <t xml:space="preserve">    鞋帽零售</t>
  </si>
  <si>
    <t xml:space="preserve">    化妆品及卫生用品零售</t>
  </si>
  <si>
    <t xml:space="preserve">    厨具卫具及日用杂品零售</t>
  </si>
  <si>
    <t xml:space="preserve">  指专门经营炊具、厨具、餐具、日用陶瓷、日用玻璃器皿、塑料器皿、清洁用具和用品的店铺零售活动，以及各种材质其他日用杂品的零售活动</t>
  </si>
  <si>
    <t xml:space="preserve">    钟表、眼镜零售</t>
  </si>
  <si>
    <t xml:space="preserve">    箱包零售</t>
  </si>
  <si>
    <t xml:space="preserve">    自行车等代步设备零售</t>
  </si>
  <si>
    <t xml:space="preserve">  包括自行车、助动自行车（包括电力助动自行车和燃油助动自行车）以及平衡车、老年代步车、三轮车等汽车、摩托车以外的代步车及零配件零售</t>
  </si>
  <si>
    <t xml:space="preserve">    其他日用品零售</t>
  </si>
  <si>
    <t xml:space="preserve">  指专门经营小饰物、礼品花卉及其他未列明日用品的店铺零售活动</t>
  </si>
  <si>
    <t xml:space="preserve">  文化、体育用品及器材专门零售</t>
  </si>
  <si>
    <t xml:space="preserve">  指专门经营文具、体育用品、图书、报刊、音像制品、电子出版物、数字出版物、首饰、工艺美术品、收藏品、照相器材及其他文化用品的店铺零售活动</t>
  </si>
  <si>
    <t xml:space="preserve">    文具用品零售</t>
  </si>
  <si>
    <t xml:space="preserve">    体育用品及器材零售</t>
  </si>
  <si>
    <t xml:space="preserve">    图书、报刊零售</t>
  </si>
  <si>
    <t xml:space="preserve">    音像制品、电子和数字出版物零售</t>
  </si>
  <si>
    <t xml:space="preserve">    珠宝首饰零售</t>
  </si>
  <si>
    <t xml:space="preserve">    工艺美术品及收藏品零售</t>
  </si>
  <si>
    <t xml:space="preserve">  指专门经营具有收藏价值和艺术价值的工艺品、艺术品、古玩、字画、邮品等店铺零售活动</t>
  </si>
  <si>
    <t xml:space="preserve">    乐器零售</t>
  </si>
  <si>
    <t xml:space="preserve">    照相器材零售</t>
  </si>
  <si>
    <t xml:space="preserve">    其他文化用品零售</t>
  </si>
  <si>
    <t xml:space="preserve">  指专门经营游艺用品及其他未列明文化用品的店铺零售活动</t>
  </si>
  <si>
    <t xml:space="preserve">  医药及医疗器材专门零售</t>
  </si>
  <si>
    <t xml:space="preserve">  指专门经营各种化学药品、生物药品、中药、医疗用品及器材的店铺零售活动</t>
  </si>
  <si>
    <t xml:space="preserve">    西药零售</t>
  </si>
  <si>
    <t xml:space="preserve">  指人用化学药品和生物药品的零售活动</t>
  </si>
  <si>
    <t xml:space="preserve">    中药零售</t>
  </si>
  <si>
    <t xml:space="preserve">  指人用中成药、中药材中药饮片的零售活动</t>
  </si>
  <si>
    <t xml:space="preserve">    动物用药品零售</t>
  </si>
  <si>
    <t xml:space="preserve">  指畜牧业、渔业及禽类等动物用药品的零售</t>
  </si>
  <si>
    <t xml:space="preserve">    医疗用品及器材零售</t>
  </si>
  <si>
    <t xml:space="preserve">    保健辅助治疗器材零售</t>
  </si>
  <si>
    <t xml:space="preserve">  汽车、摩托车、零配件和燃料及其他动力销售</t>
  </si>
  <si>
    <t xml:space="preserve">  指专门经营汽车、摩托车、汽车部件、汽车零配件及燃料、燃气的零售活动以及汽车充电桩服务</t>
  </si>
  <si>
    <t xml:space="preserve">    汽车新车零售</t>
  </si>
  <si>
    <t xml:space="preserve">    汽车旧车零售</t>
  </si>
  <si>
    <t xml:space="preserve">    汽车零配件零售</t>
  </si>
  <si>
    <t xml:space="preserve">    摩托车及零配件零售</t>
  </si>
  <si>
    <t xml:space="preserve">    机动车燃油零售</t>
  </si>
  <si>
    <t xml:space="preserve">  指专门经营机动车燃油及相关产品（润滑油）的店铺零售活动</t>
  </si>
  <si>
    <t xml:space="preserve">    机动车燃气零售</t>
  </si>
  <si>
    <t xml:space="preserve">    机动车充电销售</t>
  </si>
  <si>
    <t xml:space="preserve">  家用电器及电子产品专门零售 </t>
  </si>
  <si>
    <t xml:space="preserve">  指专门经营家用电器和计算机、软件及辅助设备、电子通信设备、电子元器件及办公设备的店铺零售活动</t>
  </si>
  <si>
    <t xml:space="preserve">    家用视听设备零售</t>
  </si>
  <si>
    <t xml:space="preserve">  指专门经营电视、音响设备、摄录像设备等店铺零售活动</t>
  </si>
  <si>
    <t xml:space="preserve">    日用家电零售</t>
  </si>
  <si>
    <t xml:space="preserve">  指专门经营冰箱、洗衣机、空调、吸尘器及其他家用电器设备的店铺零售活动</t>
  </si>
  <si>
    <t xml:space="preserve">    计算机、软件及辅助设备零售</t>
  </si>
  <si>
    <t xml:space="preserve">    通信设备零售</t>
  </si>
  <si>
    <t xml:space="preserve">  不包括专业通信设备的销售 </t>
  </si>
  <si>
    <t xml:space="preserve">    其他电子产品零售</t>
  </si>
  <si>
    <t xml:space="preserve">  五金、家具及室内装饰材料专门零售</t>
  </si>
  <si>
    <t xml:space="preserve">  指专门经营五金用品、家具和装修材料的店铺零售活动，以及在家具、家居装饰、建材城（中心）及展销会上设摊位的销售活动</t>
  </si>
  <si>
    <t xml:space="preserve">    五金零售</t>
  </si>
  <si>
    <t xml:space="preserve">    灯具零售</t>
  </si>
  <si>
    <t xml:space="preserve">    家具零售</t>
  </si>
  <si>
    <t xml:space="preserve">    涂料零售</t>
  </si>
  <si>
    <t xml:space="preserve">    卫生洁具零售</t>
  </si>
  <si>
    <t xml:space="preserve">    木质装饰材料零售</t>
  </si>
  <si>
    <t xml:space="preserve">  指专门经营木质地板、门、窗等店铺零售活动，不包括板材销售活动</t>
  </si>
  <si>
    <t xml:space="preserve">    陶瓷、石材装饰材料零售</t>
  </si>
  <si>
    <t xml:space="preserve">  指专门经营陶瓷、石材制地板砖、壁砖等店铺零售活动</t>
  </si>
  <si>
    <t xml:space="preserve">    其他室内装饰材料零售</t>
  </si>
  <si>
    <t xml:space="preserve">  货摊、无店铺及其他零售业</t>
  </si>
  <si>
    <t>流动货摊零售</t>
  </si>
  <si>
    <t xml:space="preserve">    互联网零售</t>
  </si>
  <si>
    <t xml:space="preserve">  指零售商通过电子商务平台开展销售的活动，不包括仅提供网络支付的活动，以及仅建立或提供网络交易平台和接入的活动</t>
  </si>
  <si>
    <t xml:space="preserve">    邮购及电视、电话零售</t>
  </si>
  <si>
    <t xml:space="preserve">  指通过寄递及电视、电话等方式进行销售，并送货上门的零售活动</t>
  </si>
  <si>
    <t xml:space="preserve">    自动售货机零售</t>
  </si>
  <si>
    <t xml:space="preserve">    旧货零售</t>
  </si>
  <si>
    <t xml:space="preserve">    生活用燃料零售</t>
  </si>
  <si>
    <t xml:space="preserve">  指从事生活用煤、煤油、酒精、薪柴、木炭以及罐装液化石油气等专门零售活动</t>
  </si>
  <si>
    <t xml:space="preserve">    宠物食品用品零售</t>
  </si>
  <si>
    <t xml:space="preserve">    其他未列明零售业</t>
  </si>
  <si>
    <t>G</t>
  </si>
  <si>
    <t>交通运输、仓储和邮政业</t>
  </si>
  <si>
    <t xml:space="preserve">  本门类包括53～60大类</t>
  </si>
  <si>
    <t>铁路运输业</t>
  </si>
  <si>
    <t xml:space="preserve">  指铁路的安全管理、调度指挥、行车组织、客运组织、货运组织，以及机车车辆、线桥隧涵、牵引供电、通信信号、信息系统的运用及维修养护；不包括铁路机车车辆、线桥隧涵、牵引供电、通信信号、信息系统设备的制造厂（公司）、建筑工程公司、商店、学校、科研所、医院等活动</t>
  </si>
  <si>
    <t xml:space="preserve">  铁路旅客运输</t>
  </si>
  <si>
    <t xml:space="preserve">    高速铁路旅客运输</t>
  </si>
  <si>
    <t xml:space="preserve">    城际铁路旅客运输</t>
  </si>
  <si>
    <t xml:space="preserve">    普通铁路旅客运输</t>
  </si>
  <si>
    <t xml:space="preserve">  铁路货物运输</t>
  </si>
  <si>
    <t xml:space="preserve">  铁路运输辅助活动</t>
  </si>
  <si>
    <t xml:space="preserve">    客运火车站</t>
  </si>
  <si>
    <t xml:space="preserve">    货运火车站（场）</t>
  </si>
  <si>
    <t>铁路运输维护活动</t>
  </si>
  <si>
    <t>指车辆运用及维护、线桥遂涵运用及维护、牵引供电运用及维护、通信信号运用及维护、铁路专用线运用及维护等</t>
  </si>
  <si>
    <t xml:space="preserve">    其他铁路运输辅助活动</t>
  </si>
  <si>
    <t xml:space="preserve">  指除铁路旅客和货物公共运输、专用铁路运输和为其服务的铁路场站、机车车辆、线桥隧涵、牵引供电、通信信号的运用及维修养护，以及铁路专用线外的运输辅助活动</t>
  </si>
  <si>
    <t>道路运输业</t>
  </si>
  <si>
    <t xml:space="preserve">  城市公共交通运输</t>
  </si>
  <si>
    <t xml:space="preserve">  指城市旅客运输活动 </t>
  </si>
  <si>
    <t xml:space="preserve">    公共电汽车客运</t>
  </si>
  <si>
    <t xml:space="preserve">    城市轨道交通</t>
  </si>
  <si>
    <t xml:space="preserve">  指城市地铁、轻轨、有轨电车等活动</t>
  </si>
  <si>
    <t xml:space="preserve">    出租车客运</t>
  </si>
  <si>
    <t xml:space="preserve">  指出租车公司以及与出租车公司签协议的出租车驾驶员的服务，还包括网络约车公司以及承揽网络预约客运的驾驶员的服务</t>
  </si>
  <si>
    <t xml:space="preserve">    公共自行车服务</t>
  </si>
  <si>
    <t xml:space="preserve">  指政府或社会机构以低价格为居民提供的自行车出行服务</t>
  </si>
  <si>
    <t xml:space="preserve">    其他城市公共交通运输   </t>
  </si>
  <si>
    <t xml:space="preserve">  指其他未列明的城市旅客运输活动</t>
  </si>
  <si>
    <t xml:space="preserve">  公路旅客运输</t>
  </si>
  <si>
    <t xml:space="preserve">  指城市以外道路的旅客运输活动</t>
  </si>
  <si>
    <t xml:space="preserve">    长途客运</t>
  </si>
  <si>
    <t xml:space="preserve">  指由始发站至终点站定线、定站、定班运行和停靠的旅客运输</t>
  </si>
  <si>
    <t xml:space="preserve">    旅游客运</t>
  </si>
  <si>
    <t xml:space="preserve">  指专门为观光消遣为目的的团体或个人提供的，或者在特定旅游线路上提供的客运服务</t>
  </si>
  <si>
    <t xml:space="preserve">    其他公路客运</t>
  </si>
  <si>
    <t xml:space="preserve">  指其他未列明的公路旅客运输活动</t>
  </si>
  <si>
    <t xml:space="preserve">  道路货物运输</t>
  </si>
  <si>
    <t xml:space="preserve">  指所有道路的货物运输活动</t>
  </si>
  <si>
    <t xml:space="preserve">    普通货物道路运输</t>
  </si>
  <si>
    <t xml:space="preserve">  指对运输、装卸、保管没有特殊要求的道路货物运输活动</t>
  </si>
  <si>
    <t xml:space="preserve">    冷藏车道路运输</t>
  </si>
  <si>
    <t xml:space="preserve">  指农产品、食品、植物等货物始终处于适宜温度环境下，保证产品质量的配有专门运输设备的道路货物运输活动</t>
  </si>
  <si>
    <t xml:space="preserve">    集装箱道路运输</t>
  </si>
  <si>
    <t xml:space="preserve">  指以集装箱为承载货物容器的道路运输活动</t>
  </si>
  <si>
    <t xml:space="preserve">    大型货物道路运输</t>
  </si>
  <si>
    <t xml:space="preserve">  指具备长度超过6m，高度超过2.7m，宽度超过2.5m，质量超过4t中一个及以上条件货物的道路运输活动</t>
  </si>
  <si>
    <t xml:space="preserve">    危险货物道路运输</t>
  </si>
  <si>
    <t xml:space="preserve">  指具有燃烧、爆炸、腐蚀、有毒、放射性等物质，在运输、装卸、保管过程中可能引起人身伤亡和财产毁损而需要特别防护的货物道路运输活动</t>
  </si>
  <si>
    <t xml:space="preserve">    邮件包裹道路运输</t>
  </si>
  <si>
    <t xml:space="preserve">    城市配送</t>
  </si>
  <si>
    <t xml:space="preserve">  指服务于城区以及市近郊的货物配送活动的货物临时存放地，在经济合理区域内，根据客户的要求对物品进行加工、包装、分割、组配等作业，并按时送达指定地点的物流活动</t>
  </si>
  <si>
    <t xml:space="preserve">    搬家运输</t>
  </si>
  <si>
    <t xml:space="preserve">    其他道路货物运输</t>
  </si>
  <si>
    <t xml:space="preserve">  指其他未列明的道路货物运输活动</t>
  </si>
  <si>
    <t xml:space="preserve">  道路运输辅助活动</t>
  </si>
  <si>
    <t xml:space="preserve">  指与道路运输相关的运输辅助活动</t>
  </si>
  <si>
    <t xml:space="preserve">    客运汽车站</t>
  </si>
  <si>
    <t xml:space="preserve">  指长途旅客运输汽车站的服务</t>
  </si>
  <si>
    <t xml:space="preserve">    货运枢纽（站）</t>
  </si>
  <si>
    <t xml:space="preserve">    公路管理与养护</t>
  </si>
  <si>
    <t xml:space="preserve">    其他道路运输辅助活动</t>
  </si>
  <si>
    <t>水上运输业</t>
  </si>
  <si>
    <t xml:space="preserve">  水上旅客运输</t>
  </si>
  <si>
    <t xml:space="preserve">    海上旅客运输</t>
  </si>
  <si>
    <t xml:space="preserve">  指沿海、远洋客轮的运输活动和以客运为主的沿海、远洋运输活动</t>
  </si>
  <si>
    <t xml:space="preserve">    内河旅客运输</t>
  </si>
  <si>
    <t xml:space="preserve">  指江、河、湖泊、水库的水上旅客运输活动</t>
  </si>
  <si>
    <t xml:space="preserve">    客运轮渡运输</t>
  </si>
  <si>
    <t xml:space="preserve">  指城市及其他水域旅客轮渡运输活动</t>
  </si>
  <si>
    <t xml:space="preserve">  水上货物运输</t>
  </si>
  <si>
    <t xml:space="preserve">    远洋货物运输</t>
  </si>
  <si>
    <t xml:space="preserve">    沿海货物运输</t>
  </si>
  <si>
    <t xml:space="preserve">    内河货物运输</t>
  </si>
  <si>
    <t xml:space="preserve">  指江、河、湖泊、水库的水上货物运输活动</t>
  </si>
  <si>
    <t xml:space="preserve">  水上运输辅助活动</t>
  </si>
  <si>
    <t xml:space="preserve">    客运港口</t>
  </si>
  <si>
    <t xml:space="preserve">  含水上运动码头</t>
  </si>
  <si>
    <t xml:space="preserve">    货运港口</t>
  </si>
  <si>
    <t xml:space="preserve">    其他水上运输辅助活动</t>
  </si>
  <si>
    <t xml:space="preserve">  指其他未列明的水上运输辅助活动</t>
  </si>
  <si>
    <t xml:space="preserve">航空运输业 </t>
  </si>
  <si>
    <t xml:space="preserve">  航空客货运输</t>
  </si>
  <si>
    <t xml:space="preserve">    航空旅客运输</t>
  </si>
  <si>
    <t xml:space="preserve">  指以旅客运输为主的航空运输活动</t>
  </si>
  <si>
    <t xml:space="preserve">    航空货物运输</t>
  </si>
  <si>
    <t xml:space="preserve">  指以货物或邮件为主的航空运输活动</t>
  </si>
  <si>
    <t xml:space="preserve">  通用航空服务</t>
  </si>
  <si>
    <t xml:space="preserve">  指使用民用航空器从事除公共航空运输以外的民用航空活动</t>
  </si>
  <si>
    <t xml:space="preserve">    通用航空生产服务</t>
  </si>
  <si>
    <t xml:space="preserve">  指通用航空为农业、测绘、航拍、抢险、救援等活动的服务</t>
  </si>
  <si>
    <t xml:space="preserve">    观光游览航空服务</t>
  </si>
  <si>
    <t xml:space="preserve">  包括直升机、热气球的游览服务</t>
  </si>
  <si>
    <t xml:space="preserve">    体育航空运动服务</t>
  </si>
  <si>
    <t xml:space="preserve">  指通过各种航空器进行运动活动的服务，包括航空俱乐部服务</t>
  </si>
  <si>
    <t xml:space="preserve">    其他通用航空服务</t>
  </si>
  <si>
    <t xml:space="preserve">  航空运输辅助活动</t>
  </si>
  <si>
    <t xml:space="preserve">    机场</t>
  </si>
  <si>
    <t xml:space="preserve">    空中交通管理</t>
  </si>
  <si>
    <t xml:space="preserve">    其他航空运输辅助活动</t>
  </si>
  <si>
    <t xml:space="preserve">  指其他未列明的航空运输辅助活动</t>
  </si>
  <si>
    <t xml:space="preserve">管道运输业 </t>
  </si>
  <si>
    <t xml:space="preserve">  海底管道运输</t>
  </si>
  <si>
    <t xml:space="preserve">  指通过海底管道对气体、液体等运输活动</t>
  </si>
  <si>
    <t xml:space="preserve">  陆地管道运输</t>
  </si>
  <si>
    <t xml:space="preserve">  指通过陆地管道对气体、液体等运输活动</t>
  </si>
  <si>
    <t>多式联运和运输代理业</t>
  </si>
  <si>
    <t xml:space="preserve">  多式联运</t>
  </si>
  <si>
    <t xml:space="preserve">  指由两种及其以上的交通工具相互衔接、转运而共同完成的货物复合运输活动</t>
  </si>
  <si>
    <t xml:space="preserve">  运输代理业</t>
  </si>
  <si>
    <t xml:space="preserve">  指与运输有关的代理及服务活动</t>
  </si>
  <si>
    <t xml:space="preserve">    货物运输代理</t>
  </si>
  <si>
    <t xml:space="preserve">    旅客票务代理</t>
  </si>
  <si>
    <t xml:space="preserve">    其他运输代理业</t>
  </si>
  <si>
    <t>装卸搬运和仓储业</t>
  </si>
  <si>
    <t xml:space="preserve">  指装卸搬运活动和专门从事货物仓储、货物运输中转仓储，以及以仓储为主的货物送配活动，还包括以仓储为目的的收购活动</t>
  </si>
  <si>
    <t xml:space="preserve">  装卸搬运</t>
  </si>
  <si>
    <t xml:space="preserve">  通用仓储</t>
  </si>
  <si>
    <t xml:space="preserve">  指除冷藏冷冻物品、危险物品、谷物、棉花、中药材等具有特殊要求以外的物品的仓储活动</t>
  </si>
  <si>
    <t xml:space="preserve">  低温仓储</t>
  </si>
  <si>
    <t xml:space="preserve">  指对冷藏冷冻物品等低温货物的仓储活动</t>
  </si>
  <si>
    <t xml:space="preserve">  危险品仓储</t>
  </si>
  <si>
    <t xml:space="preserve">  指对具有易燃易爆物品、危险化学品、放射性物品等能够危及人身安全和财产安全的物品的仓储活动</t>
  </si>
  <si>
    <t xml:space="preserve">    油气仓储</t>
  </si>
  <si>
    <t xml:space="preserve">    危险化学品仓储</t>
  </si>
  <si>
    <t xml:space="preserve">    其他危险品仓储</t>
  </si>
  <si>
    <t xml:space="preserve">  谷物、棉花等农产品仓储</t>
  </si>
  <si>
    <t xml:space="preserve">    谷物仓储</t>
  </si>
  <si>
    <t xml:space="preserve">  指国家储备及其他谷物仓储活动</t>
  </si>
  <si>
    <t xml:space="preserve">    棉花仓储</t>
  </si>
  <si>
    <t xml:space="preserve">  指棉花加工厂仓储、中转仓储、棉花专业仓储、棉花物流配送活动，还包括在棉花仓储、物流配送过程中的棉花信息化管理活动</t>
  </si>
  <si>
    <t xml:space="preserve">    其他农产品仓储</t>
  </si>
  <si>
    <t xml:space="preserve">  指未列明的其他农产品仓储活动，包括林产品的仓储</t>
  </si>
  <si>
    <t xml:space="preserve">  中药材仓储</t>
  </si>
  <si>
    <t xml:space="preserve">  其他仓储业</t>
  </si>
  <si>
    <t>邮政业</t>
  </si>
  <si>
    <t xml:space="preserve">  邮政基本服务</t>
  </si>
  <si>
    <t xml:space="preserve">  指邮政企业或者受邮政企业委托的企业提供的信件、印刷品、包裹、汇兑、报刊发行等邮政服务，以及国家规定的其他邮政服务；不包括邮政企业提供的快递服务</t>
  </si>
  <si>
    <t xml:space="preserve">  快递服务</t>
  </si>
  <si>
    <t xml:space="preserve">  指快递服务组织在承诺的时限内快速完成的寄递服务</t>
  </si>
  <si>
    <t xml:space="preserve">  其他寄递服务</t>
  </si>
  <si>
    <t xml:space="preserve">  指邮政企业和快递企业之外的企业提供的多种类型的寄递服务 </t>
  </si>
  <si>
    <t>H</t>
  </si>
  <si>
    <t>住宿和餐饮业</t>
  </si>
  <si>
    <t xml:space="preserve">  本门类包括61和62大类</t>
  </si>
  <si>
    <t>住宿业</t>
  </si>
  <si>
    <t xml:space="preserve">  指为旅行者提供短期留宿场所的活动，有些单位只提供住宿，也有些单位提供住宿、饮食、商务、娱乐一体的服务，本类不包括主要按月或按年长期出租房屋住所的活动</t>
  </si>
  <si>
    <t xml:space="preserve">  旅游饭店</t>
  </si>
  <si>
    <t xml:space="preserve">  指按照国家有关规定评定的旅游饭店和具有同等质量、水平的饭店活动</t>
  </si>
  <si>
    <t xml:space="preserve">  一般旅馆</t>
  </si>
  <si>
    <t xml:space="preserve">  指不具备评定旅游饭店和同等水平饭店的一般旅馆的活动</t>
  </si>
  <si>
    <t>经济型连锁酒店</t>
  </si>
  <si>
    <t xml:space="preserve">  指以客房为唯一或核心产品，以连锁为经营模式，统一装修风格，统一服务标准，面向大众、价格经济、满足消费者在外出住宿时对安全、卫生、便捷等方面基本要求的并具有国际接待水准的有限服务型住宿企业</t>
  </si>
  <si>
    <t xml:space="preserve">    其他一般旅馆</t>
  </si>
  <si>
    <t xml:space="preserve">  民宿服务</t>
  </si>
  <si>
    <t xml:space="preserve">  指城乡居民及社会机构利用闲置房屋开展的住宿活动和短期出租公寓服务</t>
  </si>
  <si>
    <t xml:space="preserve">  露营地服务</t>
  </si>
  <si>
    <t xml:space="preserve">  指在游览景区或其他地区，为自驾游、自行车游客及其他游客外出旅行提供使用自备露营设施（如帐篷、房车）或租借小木屋、移动别墅、房车等住宿和生活场所</t>
  </si>
  <si>
    <t xml:space="preserve">  其他住宿业</t>
  </si>
  <si>
    <t xml:space="preserve">  指上述未列明的住宿服务</t>
  </si>
  <si>
    <t>餐饮业</t>
  </si>
  <si>
    <t xml:space="preserve">  指通过即时制作加工、商业销售和服务性劳动等，向消费者提供食品和消费场所及设施的服务</t>
  </si>
  <si>
    <t xml:space="preserve">  正餐服务</t>
  </si>
  <si>
    <t xml:space="preserve">  指在一定场所内提供以中餐、晚餐为主的各种中西式炒菜和主食，并由服务员送餐上桌的餐饮活动</t>
  </si>
  <si>
    <t xml:space="preserve">  快餐服务</t>
  </si>
  <si>
    <t xml:space="preserve">  指在一定场所内或通过特定设备提供快捷、便利的餐饮服务</t>
  </si>
  <si>
    <t xml:space="preserve">  饮料及冷饮服务</t>
  </si>
  <si>
    <t xml:space="preserve">  指在一定场所内以提供饮料和冷饮为主的服务  </t>
  </si>
  <si>
    <t xml:space="preserve">    茶馆服务</t>
  </si>
  <si>
    <t xml:space="preserve">    咖啡馆服务</t>
  </si>
  <si>
    <t xml:space="preserve">    酒吧服务 </t>
  </si>
  <si>
    <t xml:space="preserve">    其他饮料及冷饮服务</t>
  </si>
  <si>
    <t xml:space="preserve">  餐饮配送及外卖送餐服务</t>
  </si>
  <si>
    <t xml:space="preserve">    餐饮配送服务</t>
  </si>
  <si>
    <t xml:space="preserve">  指根据协议或合同，为民航、铁路、学校、公司、机关等机构提供餐饮配送服务</t>
  </si>
  <si>
    <t xml:space="preserve">    外卖送餐服务</t>
  </si>
  <si>
    <t xml:space="preserve">  指根据消费者的订单和食品安全的要求，选择适当的交通工具、设备，按时、按质、按量送达消费者，并提供相应单据的服务</t>
  </si>
  <si>
    <t xml:space="preserve">  其他餐饮业</t>
  </si>
  <si>
    <t xml:space="preserve">    小吃服务</t>
  </si>
  <si>
    <t xml:space="preserve">  指提供全天就餐的简便餐饮服务，包括路边小饭馆、农家饭馆、流动餐饮和单一小吃等餐饮服务</t>
  </si>
  <si>
    <t xml:space="preserve">    其他未列明餐饮业</t>
  </si>
  <si>
    <t>I</t>
  </si>
  <si>
    <t>信息传输、软件和信息技术服务业</t>
  </si>
  <si>
    <t xml:space="preserve">  本门类包括63～65大类</t>
  </si>
  <si>
    <t>电信、广播电视和卫星传输服务</t>
  </si>
  <si>
    <t xml:space="preserve">  电信</t>
  </si>
  <si>
    <t xml:space="preserve">  指利用有线、无线的电磁系统或者光电系统，传送、发射或者接收语音、文字、数据、图像以及其他任何形式信息的活动</t>
  </si>
  <si>
    <t xml:space="preserve">    固定电信服务</t>
  </si>
  <si>
    <t xml:space="preserve">  指从事固定通信业务活动</t>
  </si>
  <si>
    <t xml:space="preserve">    移动电信服务</t>
  </si>
  <si>
    <t xml:space="preserve">  指从事移动通信业务活动</t>
  </si>
  <si>
    <t xml:space="preserve">    其他电信服务</t>
  </si>
  <si>
    <t xml:space="preserve">  指除固定电信服务、移动电信服务外，利用固定、移动通信网从事的信息服务</t>
  </si>
  <si>
    <t xml:space="preserve">  广播电视传输服务</t>
  </si>
  <si>
    <t xml:space="preserve">    有线广播电视传输服务</t>
  </si>
  <si>
    <t xml:space="preserve">  指有线广播电视网络及其信息传输分发交换接入服务和信号的传输服务</t>
  </si>
  <si>
    <t xml:space="preserve">    无线广播电视传输服务</t>
  </si>
  <si>
    <t xml:space="preserve">  指无线广播电视传输覆盖网及其信息传输分发交换服务信号的传输服务</t>
  </si>
  <si>
    <t xml:space="preserve">  卫星传输服务</t>
  </si>
  <si>
    <t xml:space="preserve">  指利用卫星提供通讯传输和广播电视传输服务、以及导航、定位、测绘、气象、地质勘查、空间信息等应用服务</t>
  </si>
  <si>
    <t xml:space="preserve">    广播电视卫星传输服务</t>
  </si>
  <si>
    <t xml:space="preserve">    其他卫星传输服务</t>
  </si>
  <si>
    <t>互联网和相关服务</t>
  </si>
  <si>
    <t xml:space="preserve">  互联网接入及相关服务</t>
  </si>
  <si>
    <t xml:space="preserve">  指除基础电信运营商外，基于基础传输网络为存储数据、数据处理及相关活动，提供接入互联网的有关应用设施的服务</t>
  </si>
  <si>
    <t xml:space="preserve">  互联网信息服务 </t>
  </si>
  <si>
    <t xml:space="preserve">  指除基础电信运营商外，通过互联网提供在线信息、电子邮箱、数据检索、网络游戏、网上新闻、网上音乐等信息服务；不包括互联网支付、互联网基金销售、互联网保险、互联网信托和互联网消费金融，有关内容列入相应的金融行业中</t>
  </si>
  <si>
    <t xml:space="preserve">    互联网搜索服务</t>
  </si>
  <si>
    <t xml:space="preserve">    互联网游戏服务</t>
  </si>
  <si>
    <t xml:space="preserve">  含互联网电子竞技服务</t>
  </si>
  <si>
    <t xml:space="preserve">    互联网其他信息服务</t>
  </si>
  <si>
    <t xml:space="preserve">  互联网平台</t>
  </si>
  <si>
    <t>互联网生产服务平台</t>
  </si>
  <si>
    <t xml:space="preserve">  指专门为生产服务提供第三方服务平台的互联网活动，包括互联网大宗商品交易平台、互联网货物运输平台等</t>
  </si>
  <si>
    <t>互联网生活服务平台</t>
  </si>
  <si>
    <t xml:space="preserve">  指专门为居民生活服务提供第三方服务平台的互联网活动，包括互联网销售平台、互联网约车服务平台、互联网旅游出行服务平台、互联网体育平台等</t>
  </si>
  <si>
    <t>互联网科技创新平台</t>
  </si>
  <si>
    <t>指专门为科技创新、创业等提供第三方服务平台的互联网活动，包括网络众创平台、网络众包平台、网络众扶平台、技术创新网络平台、技术交易网络平台、科技成果网络推广平台、知识产权交易平台、开源社区平台等</t>
  </si>
  <si>
    <t>互联网公共服务平台</t>
  </si>
  <si>
    <t>指专门为公共服务提供第三方服务平台的互联网活动</t>
  </si>
  <si>
    <t xml:space="preserve">    其他互联网平台</t>
  </si>
  <si>
    <t xml:space="preserve">  互联网安全服务</t>
  </si>
  <si>
    <t xml:space="preserve">  包括网络安全监控，以及网络服务质量、可信度和安全等评估测评活动</t>
  </si>
  <si>
    <t xml:space="preserve">  互联网数据服务</t>
  </si>
  <si>
    <t xml:space="preserve">  指以互联网技术为基础的大数据处理、云存储、云计算、云加工等服务</t>
  </si>
  <si>
    <t xml:space="preserve">  其他互联网服务</t>
  </si>
  <si>
    <t xml:space="preserve">  指除基础电信运营商服务、互联网接入及相关服务、互联网信息服务以外的其他未列明互联网服务</t>
  </si>
  <si>
    <t>软件和信息技术服务业</t>
  </si>
  <si>
    <t xml:space="preserve">  指对信息传输、信息制作、信息提供和信息接收过程中产生的技术问题或技术需求所提供的服务 </t>
  </si>
  <si>
    <t xml:space="preserve">  软件开发</t>
  </si>
  <si>
    <t>基础软件开发</t>
  </si>
  <si>
    <t>指能够对硬件资源进行调度和管理、为应用软件提供运行支撑的软件，包括操作系统、数据库、中间件、各类固件等</t>
  </si>
  <si>
    <t xml:space="preserve">    支撑软件开发</t>
  </si>
  <si>
    <t xml:space="preserve">  指软件开发过程中使用到的支撑软件开发的工具和集成环境、测试工具软件等</t>
  </si>
  <si>
    <t>应用软件开发</t>
  </si>
  <si>
    <t xml:space="preserve">  指独立销售的面向应用需求的软件和解决方案软件等，包括通用软件、工业软件、行业软件、嵌入式应用软件等</t>
  </si>
  <si>
    <t xml:space="preserve">    其他软件开发</t>
  </si>
  <si>
    <t xml:space="preserve">  指未列明的软件开发，如平台软件、信息安全软件等</t>
  </si>
  <si>
    <t xml:space="preserve">  集成电路设计</t>
  </si>
  <si>
    <t xml:space="preserve">  指IC设计服务，即企业开展的集成电路功能研发、设计等服务</t>
  </si>
  <si>
    <t>信息系统集成和物联网技术服务</t>
  </si>
  <si>
    <t>信息系统集成服务</t>
  </si>
  <si>
    <t>指基于需方业务需求进行的信息系统需求分析和系统设计，并通过结构化的综合布缆系统、计算机网络技术和软件技术，将各个分离的设备、功能和信息等集成到相互关联的、统一和协调的系统之中，以及为信息系统的正常运行提供支持的服务；包括信息系统设计、集成实施、运行维护等服务</t>
  </si>
  <si>
    <t>物联网技术服务</t>
  </si>
  <si>
    <t xml:space="preserve">  指提供各种物联网技术支持服务</t>
  </si>
  <si>
    <t xml:space="preserve">  运行维护服务</t>
  </si>
  <si>
    <t>指基础环境运行维护、网络运行维护、软件运行维护、硬件运行维护、其他运行维护服务</t>
  </si>
  <si>
    <t xml:space="preserve">  信息处理和存储支持服务</t>
  </si>
  <si>
    <t xml:space="preserve">  指供方向需方提供的信息和数据的分析、整理、计算、编辑、存储等加工处理服务，以及应用软件、信息系统基础设施等租用服务；包括在线企业资源规划（ERP）、在线杀毒、服务器托管、虚拟主机等</t>
  </si>
  <si>
    <t xml:space="preserve">  信息技术咨询服务</t>
  </si>
  <si>
    <t xml:space="preserve">  指在信息资源开发利用、工程建设、人员培训、管理体系建设、技术支撑等方面向需方提供的管理或技术咨询评估服务；包括信息化规划、信息技术管理咨询、信息系统工程监理、测试评估、信息技术培训等</t>
  </si>
  <si>
    <t xml:space="preserve">  数字内容服务</t>
  </si>
  <si>
    <t xml:space="preserve">  指数字内容的加工处理，即将图片、文字、视频、音频等信息内容运用数字化技术进行加工处理并整合应用的服务</t>
  </si>
  <si>
    <t xml:space="preserve">    地理遥感信息服务</t>
  </si>
  <si>
    <t xml:space="preserve">  指互联网地图服务软件、地理信息系统软件、测绘软件、遥感软件、导航与位置服务软件、地图制图软件等，以及地理信息加工处理（包括导航电子地图制作、遥感影像处理等）、地理信息系统工程服务、导航及位置服务等</t>
  </si>
  <si>
    <t xml:space="preserve">    动漫、游戏数字内容服务</t>
  </si>
  <si>
    <t xml:space="preserve">    其他数字内容服务</t>
  </si>
  <si>
    <t xml:space="preserve">  含数字文化和数字体育内容服务</t>
  </si>
  <si>
    <t xml:space="preserve">  其他信息技术服务业</t>
  </si>
  <si>
    <t xml:space="preserve">    呼叫中心</t>
  </si>
  <si>
    <t xml:space="preserve">  指受企事业单位委托，利用与公用电话网或因特网连接的呼叫中心系统和数据库技术，经过信息采集、加工、存储等建立信息库，通过固定网、移动网或因特网等公众通信网络向用户提供有关该企事业单位的业务咨询、信息咨询和数据查询等服务</t>
  </si>
  <si>
    <t xml:space="preserve">    其他未列明信息技术服务业</t>
  </si>
  <si>
    <t>J</t>
  </si>
  <si>
    <t>金融业</t>
  </si>
  <si>
    <t xml:space="preserve">  本门类包括66～69大类</t>
  </si>
  <si>
    <t>货币金融服务</t>
  </si>
  <si>
    <t xml:space="preserve">  中央银行服务</t>
  </si>
  <si>
    <t xml:space="preserve">  指代表政府管理金融活动，并制定和执行货币政策，维护金融稳定，管理金融市场的特殊金融机构的活动</t>
  </si>
  <si>
    <t xml:space="preserve">  货币银行服务</t>
  </si>
  <si>
    <t xml:space="preserve">  指除中央银行以外的各类银行所从事存款、贷款和信用卡等货币媒介活动，还包括在中国开展货币业务的外资银行及分支机构的活动</t>
  </si>
  <si>
    <t xml:space="preserve">    商业银行服务</t>
  </si>
  <si>
    <t xml:space="preserve">    政策性银行服务</t>
  </si>
  <si>
    <t xml:space="preserve">    信用合作社服务</t>
  </si>
  <si>
    <t xml:space="preserve">    农村资金互助社服务</t>
  </si>
  <si>
    <t xml:space="preserve">  指经银行业监督管理机构批准，由自愿入股组成的社区互助性银行业金融业务</t>
  </si>
  <si>
    <t xml:space="preserve">    其他货币银行服务</t>
  </si>
  <si>
    <t xml:space="preserve">  非货币银行服务</t>
  </si>
  <si>
    <t xml:space="preserve">  指主要与非货币媒介机构以各种方式发放贷款有关的金融服务</t>
  </si>
  <si>
    <t xml:space="preserve">    融资租赁服务</t>
  </si>
  <si>
    <t xml:space="preserve">  指经银行业监督管理部门或商务部批准，以经营融资租赁业务为主的活动</t>
  </si>
  <si>
    <t xml:space="preserve">    财务公司服务 </t>
  </si>
  <si>
    <t xml:space="preserve">  指经银行业监督管理部门批准，为企业融资提供的金融活动</t>
  </si>
  <si>
    <t xml:space="preserve">    典当</t>
  </si>
  <si>
    <t xml:space="preserve">  指以动产、不动产或其他财产权利质押或抵押的融资活动</t>
  </si>
  <si>
    <t xml:space="preserve">    汽车金融公司服务</t>
  </si>
  <si>
    <t xml:space="preserve">  指经中国银监会批准设立的专门为中国境内的汽车购买者及销售者提供金融服务的非银行金融机构的活动</t>
  </si>
  <si>
    <t xml:space="preserve">    小额贷款公司服务 </t>
  </si>
  <si>
    <t xml:space="preserve">  包括中国银监会和地方政府批准设立的贷款公司，即由境内商业银行或农村合作银行在农村地区设立的专门为县域农民、农业、农村经济发展提供贷款服务的金融机构</t>
  </si>
  <si>
    <t xml:space="preserve">    消费金融公司服务 </t>
  </si>
  <si>
    <t xml:space="preserve">  指经中国银监会批准设立的为中国境内居民个人提供以消费（不包括购买房屋和汽车）为目的贷款的非银行金融机构的活动</t>
  </si>
  <si>
    <t xml:space="preserve">    网络借贷服务</t>
  </si>
  <si>
    <t xml:space="preserve">  指依法成立，专门从事网络借贷信息中介业务活动的金融信息中介公司，以及个体和个体之间通过互联网平台实现的直接借贷，个体包含自然人、法人及其他组织</t>
  </si>
  <si>
    <t xml:space="preserve">    其他非货币银行服务</t>
  </si>
  <si>
    <t xml:space="preserve">  指上述未包括的从事融资、抵押等非货币银行的服务，包括各种消费信贷抵押顾问和经纪人的活动；还包括金融保理活动</t>
  </si>
  <si>
    <t xml:space="preserve">  银行理财服务</t>
  </si>
  <si>
    <t xml:space="preserve">  指银行提供的非保本理财产品服务</t>
  </si>
  <si>
    <t xml:space="preserve">  银行监管服务</t>
  </si>
  <si>
    <t xml:space="preserve">  指代表政府管理银行业活动，制定并发布对银行业金融机构及其业务活动监督管理的规章、规则</t>
  </si>
  <si>
    <t>资本市场服务</t>
  </si>
  <si>
    <t xml:space="preserve">  证券市场服务</t>
  </si>
  <si>
    <t xml:space="preserve">    证券市场管理服务</t>
  </si>
  <si>
    <t xml:space="preserve">  指非政府机关进行的证券市场经营和监管，包括证券交易所、登记结算机构的活动</t>
  </si>
  <si>
    <t xml:space="preserve">    证券经纪交易服务</t>
  </si>
  <si>
    <t xml:space="preserve">  指在金融市场上代他人进行交易、代理发行证券和其他有关活动，包括证券经纪、证券承销与保荐、融资融券业务、客户资产管理业务等活动</t>
  </si>
  <si>
    <t xml:space="preserve">  公开募集证券投资基金</t>
  </si>
  <si>
    <t xml:space="preserve">  指向不特定投资者公开发行受益凭证的证券投资基金，由专业基金管理人管理，在法律的严格监管下进行投资，依照《公开募集证券投资基金运作管理办法》进行运作（包括基金投资类理财服务）</t>
  </si>
  <si>
    <t xml:space="preserve">  非公开募集证券投资基金</t>
  </si>
  <si>
    <t xml:space="preserve">  指以投资活动为目的设立，非公开募集，由基金管理人或者普通合伙人管理的基金，依照《私募投资基金监督管理暂行办法》进行运作</t>
  </si>
  <si>
    <t xml:space="preserve">    创业投资基金</t>
  </si>
  <si>
    <t xml:space="preserve">  指向处于创业各阶段的成长性企业进行股权投资，以期所投资的企业成熟或相对成熟后主要通过股权转让获得增值收益的基金</t>
  </si>
  <si>
    <t xml:space="preserve">    天使投资</t>
  </si>
  <si>
    <t xml:space="preserve">  指除被投资企业职员及其家庭成员和直系亲属以外的个人以其自有资金开展的创业投资的活动</t>
  </si>
  <si>
    <t xml:space="preserve">    其他非公开募集证券投资基金</t>
  </si>
  <si>
    <t xml:space="preserve">  包括基金投资类理财服务</t>
  </si>
  <si>
    <t xml:space="preserve">  期货市场服务</t>
  </si>
  <si>
    <t xml:space="preserve">    期货市场管理服务</t>
  </si>
  <si>
    <t xml:space="preserve">  指非政府机关进行的期货市场经营和监管，包括商品期货交易所、金融期货交易所、期货保证金监控中心的活动</t>
  </si>
  <si>
    <t xml:space="preserve">    其他期货市场服务</t>
  </si>
  <si>
    <t xml:space="preserve">  指商品合约经纪及其他未列明的期货市场的服务</t>
  </si>
  <si>
    <t xml:space="preserve">  证券期货监管服务</t>
  </si>
  <si>
    <t xml:space="preserve">  指由政府或行业自律组织进行的对证券期货市场的监管活动</t>
  </si>
  <si>
    <t xml:space="preserve">  资本投资服务</t>
  </si>
  <si>
    <t xml:space="preserve">  指经批准的证券投资机构的自营投资、直接投资活动和其他投资活动</t>
  </si>
  <si>
    <t xml:space="preserve">  其他资本市场服务</t>
  </si>
  <si>
    <t xml:space="preserve">  指投资咨询服务、财务咨询服务、资信评级服务，以及其他未列明的资本市场的服务</t>
  </si>
  <si>
    <t>保险业</t>
  </si>
  <si>
    <t xml:space="preserve">  人身保险</t>
  </si>
  <si>
    <t xml:space="preserve">  指以人的寿命和身体为保险标的的保险活动，包括人寿保险、年金保险、健康保险和意外伤害保险</t>
  </si>
  <si>
    <t xml:space="preserve">    人寿保险</t>
  </si>
  <si>
    <t xml:space="preserve">  指以人的寿命为保险标的的人身保险，包括定期寿险、终身寿险和两全保险</t>
  </si>
  <si>
    <t xml:space="preserve">    年金保险</t>
  </si>
  <si>
    <t xml:space="preserve">  指以被保险人生存为给付保险金条件，并按约定的时间间隔分期给付生存保险金的人身保险</t>
  </si>
  <si>
    <t xml:space="preserve">    健康保险</t>
  </si>
  <si>
    <t xml:space="preserve">  指以因健康原因导致损失为给付保险金条件的人身保险，包括疾病保险、医疗保险、失能收入损失保险和护理保险</t>
  </si>
  <si>
    <t xml:space="preserve">    意外伤害保险</t>
  </si>
  <si>
    <t xml:space="preserve">  指以被保险人因意外事故而导致身故、残疾或者发生保险合同约定的其他事故为给付保险金条件的人身保险</t>
  </si>
  <si>
    <t xml:space="preserve">  财产保险</t>
  </si>
  <si>
    <t xml:space="preserve">  指以财产及其有关利益为保险标的的保险，包括财产损失保险、责任保险、信用保险、保证保险等</t>
  </si>
  <si>
    <t xml:space="preserve">  再保险</t>
  </si>
  <si>
    <t xml:space="preserve">  指承担与其他保险公司承保的现有保单相关的所有或部分风险的活动</t>
  </si>
  <si>
    <t xml:space="preserve">  商业养老金</t>
  </si>
  <si>
    <t xml:space="preserve">  指专为个人和单位雇员或成员提供退休金补贴而设立的法定实体的活动(如基金、计划、项目等)，包括养老金定额补贴计划以及完全根据成员贡献确定补贴数额的个人养老金计划等</t>
  </si>
  <si>
    <t xml:space="preserve">  保险中介服务</t>
  </si>
  <si>
    <t xml:space="preserve">  指保险代理人、保险经纪人开展的保险销售、谈判、促合以及防灾、防损或风险评估、风险管理咨询、协助查勘理赔等活动，以及保险公估人开展的对保险标的或保险事故的评估、鉴定、勘验、估损、理算等活动</t>
  </si>
  <si>
    <t xml:space="preserve">    保险经纪服务</t>
  </si>
  <si>
    <t xml:space="preserve">  指基于投保人的利益，为投保人与保险人订立保险合同提供中介服务并依法收取佣金的活动</t>
  </si>
  <si>
    <t xml:space="preserve">    保险代理服务</t>
  </si>
  <si>
    <t xml:space="preserve">  指根据保险人的委托，向保险人收取佣金，并在保险人授权的范围内代为办理保险业务的活动</t>
  </si>
  <si>
    <t xml:space="preserve">    保险公估服务</t>
  </si>
  <si>
    <t xml:space="preserve">  指接受委托，专门从事保险标的或者保险事故评估、勘验、鉴定、估损理算等业务，并按约定收取报酬的活动</t>
  </si>
  <si>
    <t xml:space="preserve">  保险资产管理</t>
  </si>
  <si>
    <t xml:space="preserve">  指保险资产管理公司接受委托，开展的保险资金、商业养老金等资金的投资管理活动</t>
  </si>
  <si>
    <t xml:space="preserve">  保险监管服务</t>
  </si>
  <si>
    <t xml:space="preserve">  指根据国务院授权及相关法律、法规规定所履行的对保险市场的监督、管理活动 </t>
  </si>
  <si>
    <t xml:space="preserve">  其他保险活动</t>
  </si>
  <si>
    <t xml:space="preserve">  指其他未列明的与保险和商业养老金相关或密切相关的活动，包括救助管理、保险精算等</t>
  </si>
  <si>
    <t>其他金融业</t>
  </si>
  <si>
    <t xml:space="preserve">  金融信托与管理服务</t>
  </si>
  <si>
    <t xml:space="preserve">  指根据委托书、遗嘱或代理协议代表受益人管理的信托基金、房地产账户或代理账户等活动，包括单位投资信托管理，还包括信托公司通过互联网销售信托产品及开展其他信托业务的互联网信托活动</t>
  </si>
  <si>
    <t xml:space="preserve">    信托公司</t>
  </si>
  <si>
    <t xml:space="preserve">  指经中国银监会批准设立的，主要经营信托业务的金融机构；信托业务是指信托公司以营业和收取报酬为目的，以受托人身份承诺信托和处理信托事务的经营行为</t>
  </si>
  <si>
    <t xml:space="preserve">    其他金融信托与管理服务</t>
  </si>
  <si>
    <t xml:space="preserve">  控股公司服务</t>
  </si>
  <si>
    <t xml:space="preserve">  指通过一定比例股份，控制某个公司或多个公司的集团，控股公司仅控制股权，不直接参与经营管理，以及其他类似的活动</t>
  </si>
  <si>
    <t xml:space="preserve">  非金融机构支付服务</t>
  </si>
  <si>
    <t xml:space="preserve">  指非金融机构在收付款人之间作为中介机构提供下列部分或全部货币资金转移服务，包括第三方支付机构从事的互联网支付、预付卡的发行与受理、银行卡收单及中国人民银行确定的其他支付等服务 </t>
  </si>
  <si>
    <t xml:space="preserve">  金融信息服务</t>
  </si>
  <si>
    <t xml:space="preserve">  指向从事金融分析、金融交易、金融决策或者其他金融活动的用户提供可能影响金融市场的信息（或者金融数据）的服务，包括征信机构服务</t>
  </si>
  <si>
    <t xml:space="preserve">  金融资产管理公司</t>
  </si>
  <si>
    <t xml:space="preserve">  指经批准成立的，以从事收购、管理和处置不良资产业务为主，同时通过全资或控股金融类子公司提供银行、信托、证券、租赁、保险等综合化金融服务的金融企业</t>
  </si>
  <si>
    <t xml:space="preserve">  其他未列明金融业</t>
  </si>
  <si>
    <t xml:space="preserve">    货币经纪公司服务</t>
  </si>
  <si>
    <t xml:space="preserve">  指经中国银监会批准设立的专门从事促进金融机构间资金融通和外汇交易等经纪服务的非银行金融机构的活动</t>
  </si>
  <si>
    <t>其他未包括金融业</t>
  </si>
  <si>
    <t xml:space="preserve">   指主要与除提供贷款以外的资金分配有关的其他金融媒介活动，包括保理活动、掉期、期权和其他套期保值安排、保单贴现公司的活动、金融交易处理与结算，以及借款担保服务、发行债券担保服务等融资担保活动，还包括信用卡交易的处理与结算、外币兑换等活动</t>
  </si>
  <si>
    <t>K</t>
  </si>
  <si>
    <t>房地产业</t>
  </si>
  <si>
    <t xml:space="preserve">  本门类包括70大类</t>
  </si>
  <si>
    <t xml:space="preserve">  房地产开发经营</t>
  </si>
  <si>
    <t xml:space="preserve">  指房地产开发企业进行的房屋、基础设施建设等开发，以及转让房地产开发项目或者销售房屋等活动</t>
  </si>
  <si>
    <t xml:space="preserve">  物业管理</t>
  </si>
  <si>
    <t xml:space="preserve">  指物业服务企业按照合同约定，对房屋及配套的设施设备和相关场地进行维修、养护、管理，维护环境卫生和相关秩序的活动</t>
  </si>
  <si>
    <t xml:space="preserve">  房地产中介服务</t>
  </si>
  <si>
    <t xml:space="preserve">  指房地产咨询、房地产价格评估、房地产经纪等活动</t>
  </si>
  <si>
    <t xml:space="preserve">  房地产租赁经营</t>
  </si>
  <si>
    <t xml:space="preserve">  指各类单位和居民住户的营利性房地产租赁活动，以及房地产管理部门和企事业单位、机关提供的非营利性租赁服务，包括体育场地租赁服务</t>
  </si>
  <si>
    <t xml:space="preserve">  其他房地产业</t>
  </si>
  <si>
    <t>L</t>
  </si>
  <si>
    <t>租赁和商务服务业</t>
  </si>
  <si>
    <t xml:space="preserve">  本门类包括71和72大类</t>
  </si>
  <si>
    <t>租赁业</t>
  </si>
  <si>
    <t xml:space="preserve">  机械设备经营租赁</t>
  </si>
  <si>
    <t xml:space="preserve">  指不配备操作人员的机械设备的租赁服务</t>
  </si>
  <si>
    <t xml:space="preserve">    汽车租赁</t>
  </si>
  <si>
    <t xml:space="preserve">    农业机械经营租赁</t>
  </si>
  <si>
    <t xml:space="preserve">    建筑工程机械与设备经营租赁</t>
  </si>
  <si>
    <t xml:space="preserve">    计算机及通讯设备经营租赁</t>
  </si>
  <si>
    <t xml:space="preserve">    医疗设备经营租赁</t>
  </si>
  <si>
    <t xml:space="preserve">    其他机械与设备经营租赁</t>
  </si>
  <si>
    <t xml:space="preserve">  文体设备和用品出租</t>
  </si>
  <si>
    <t xml:space="preserve">    休闲娱乐用品设备出租</t>
  </si>
  <si>
    <t xml:space="preserve">    体育用品设备出租</t>
  </si>
  <si>
    <t xml:space="preserve">    文化用品设备出租</t>
  </si>
  <si>
    <t xml:space="preserve">  不包括图书、音响制品出租</t>
  </si>
  <si>
    <t xml:space="preserve">    图书出租</t>
  </si>
  <si>
    <t xml:space="preserve">    音像制品出租</t>
  </si>
  <si>
    <t xml:space="preserve">    其他文体设备和用品出租</t>
  </si>
  <si>
    <t xml:space="preserve"> 日用品出租</t>
  </si>
  <si>
    <t>商务服务业</t>
  </si>
  <si>
    <t>组织管理服务</t>
  </si>
  <si>
    <t>指市场化组织管理和经营性组织管理</t>
  </si>
  <si>
    <t xml:space="preserve">    企业总部管理</t>
  </si>
  <si>
    <t xml:space="preserve">  指不具体从事对外经营业务，只负责企业的重大决策、资产管理，协调管理下属各机构和内部日常工作的企业总部的活动，其对外经营业务由下属的独立核算单位或单独核算单位承担，还包括派出机构的活动（如办事处等）</t>
  </si>
  <si>
    <t xml:space="preserve">    投资与资产管理</t>
  </si>
  <si>
    <t xml:space="preserve">  指政府主管部门转变职能后，成立的国有资产管理机构和行业管理机构的活动；不包括资本活动的投资</t>
  </si>
  <si>
    <t xml:space="preserve">    资源与产权交易服务</t>
  </si>
  <si>
    <t xml:space="preserve">  指除货物、资本市场、黄金、外汇、房地产、土地、知识产权交易以外的所有资源与产权交易活动</t>
  </si>
  <si>
    <t xml:space="preserve">    单位后勤管理服务</t>
  </si>
  <si>
    <t xml:space="preserve">  指为企事业、机关提供综合后勤服务的活动</t>
  </si>
  <si>
    <t>农村集体经济组织管理</t>
  </si>
  <si>
    <t xml:space="preserve">  指以土地等生产资料劳动群众集体所有制为基础，承担管理集体资产、开发集体资源、发展集体经济、服务集体成员的基层经济组织</t>
  </si>
  <si>
    <t xml:space="preserve">    其他组织管理服务</t>
  </si>
  <si>
    <t xml:space="preserve">  指其他各类企业、行业管理机构和未列明的综合跨界管理的活动</t>
  </si>
  <si>
    <t xml:space="preserve">  综合管理服务</t>
  </si>
  <si>
    <t xml:space="preserve">    园区管理服务</t>
  </si>
  <si>
    <t xml:space="preserve">  指非政府部门的各类园区管理服务</t>
  </si>
  <si>
    <t xml:space="preserve">    商业综合体管理服务</t>
  </si>
  <si>
    <t xml:space="preserve">  指以购物中心为主导，融合了商业零售、餐饮、休闲健身、娱乐、文化等多项活动的大型建筑综合体</t>
  </si>
  <si>
    <t xml:space="preserve">    市场管理服务</t>
  </si>
  <si>
    <t xml:space="preserve">  指各种交易市场的管理活动</t>
  </si>
  <si>
    <t xml:space="preserve">    供应链管理服务</t>
  </si>
  <si>
    <t xml:space="preserve">  指基于现代信息技术对供应链中的物流、商流、信息流和资金流进行设计、规划、控制和优化，将单一、分散的订单管理、采购执行、报关退税、物流管理、资金融通、数据管理、贸易商务、结算等进行一体化整合的服务</t>
  </si>
  <si>
    <t xml:space="preserve">    其他综合管理服务</t>
  </si>
  <si>
    <t xml:space="preserve">  指其他未列明的综合跨界管理的活动</t>
  </si>
  <si>
    <t xml:space="preserve">  法律服务</t>
  </si>
  <si>
    <t xml:space="preserve">  指律师、公证、仲裁、调解等活动</t>
  </si>
  <si>
    <t xml:space="preserve">    律师及相关法律服务</t>
  </si>
  <si>
    <t xml:space="preserve">  指在民事案件、刑事案件和其他案件中，为原被告双方提供法律代理服务，以及为一般民事行为提供的法律咨询服务</t>
  </si>
  <si>
    <t xml:space="preserve">    公证服务</t>
  </si>
  <si>
    <t xml:space="preserve">    其他法律服务</t>
  </si>
  <si>
    <t xml:space="preserve">  咨询与调查</t>
  </si>
  <si>
    <t xml:space="preserve">    会计、审计及税务服务</t>
  </si>
  <si>
    <t xml:space="preserve">    市场调查</t>
  </si>
  <si>
    <t xml:space="preserve">  包含广播电视收听、收视调查</t>
  </si>
  <si>
    <t xml:space="preserve">    社会经济咨询</t>
  </si>
  <si>
    <t xml:space="preserve">    健康咨询</t>
  </si>
  <si>
    <t xml:space="preserve">    环保咨询</t>
  </si>
  <si>
    <t xml:space="preserve">    体育咨询</t>
  </si>
  <si>
    <t xml:space="preserve">  含体育策划</t>
  </si>
  <si>
    <t xml:space="preserve">    其他专业咨询与调查</t>
  </si>
  <si>
    <t xml:space="preserve">  指上述咨询以外的其他专业咨询和其他调查活动</t>
  </si>
  <si>
    <t xml:space="preserve">  广告业</t>
  </si>
  <si>
    <t xml:space="preserve">  指在报纸、期刊、路牌、灯箱、橱窗、互联网、通讯设备及广播电影电视等媒介上为客户策划、制作的有偿宣传活动</t>
  </si>
  <si>
    <t xml:space="preserve">    互联网广告服务</t>
  </si>
  <si>
    <t xml:space="preserve">  指提供互联网推送及其他互联网广告服务</t>
  </si>
  <si>
    <t xml:space="preserve">    其他广告服务</t>
  </si>
  <si>
    <t xml:space="preserve">  指除互联网广告以外的广告服务</t>
  </si>
  <si>
    <t xml:space="preserve">  人力资源服务</t>
  </si>
  <si>
    <t xml:space="preserve">  指为劳动者就业和职业发展，为用人单位管理和开发人力资源提供的相关服务，主要包括人力资源招聘、职业指导、人力资源和社会保障事务代理、人力资源外包、人力资源管理咨询、人力资源信息软件服务等</t>
  </si>
  <si>
    <t xml:space="preserve">    公共就业服务</t>
  </si>
  <si>
    <t xml:space="preserve">  指向劳动者提供公益性的就业服务</t>
  </si>
  <si>
    <t xml:space="preserve">    职业中介服务</t>
  </si>
  <si>
    <t xml:space="preserve">  指为求职者寻找、选择、介绍工作，为用人单位提供劳动力的服务</t>
  </si>
  <si>
    <t xml:space="preserve">    劳务派遣服务</t>
  </si>
  <si>
    <t xml:space="preserve">  指劳务派遣单位招用劳动力后，将其派到用工单位从事劳动的行为</t>
  </si>
  <si>
    <t xml:space="preserve">    创业指导服务</t>
  </si>
  <si>
    <t xml:space="preserve">  指除众创空间、孵化器等创业服务载体外的其他机构为初创企业或创业者提供的创业辅导、创业培训、技术转移、人才引进、金融投资、市场开拓、国际合作等一系列服务</t>
  </si>
  <si>
    <t xml:space="preserve">    其他人力资源服务</t>
  </si>
  <si>
    <t xml:space="preserve">  指其他未列明的人力资源服务</t>
  </si>
  <si>
    <t xml:space="preserve">  安全保护服务</t>
  </si>
  <si>
    <t xml:space="preserve">  指为社会提供的专业化、有偿安全防范服务</t>
  </si>
  <si>
    <t xml:space="preserve">    安全服务</t>
  </si>
  <si>
    <t xml:space="preserve">    安全系统监控服务</t>
  </si>
  <si>
    <t xml:space="preserve">    其他安全保护服务</t>
  </si>
  <si>
    <t xml:space="preserve">  会议、展览及相关服务</t>
  </si>
  <si>
    <t xml:space="preserve">  指以会议、展览为主，也可附带其他相关的活动形式，包括项目策划组织、场馆租赁、安全保障等相关服务</t>
  </si>
  <si>
    <t xml:space="preserve">    科技会展服务</t>
  </si>
  <si>
    <t xml:space="preserve">    旅游会展服务</t>
  </si>
  <si>
    <t xml:space="preserve">    体育会展服务</t>
  </si>
  <si>
    <t xml:space="preserve">    文化会展服务</t>
  </si>
  <si>
    <t xml:space="preserve">    其他会议、会展及相关服务</t>
  </si>
  <si>
    <t xml:space="preserve">  其他商务服务业</t>
  </si>
  <si>
    <t xml:space="preserve">    旅行社及相关服务</t>
  </si>
  <si>
    <t xml:space="preserve">  指为社会各界提供商务、组团和散客旅游的服务，包括向顾客提供咨询、旅游计划和建议、日程安排、导游、食宿和交通等服务</t>
  </si>
  <si>
    <t xml:space="preserve">    包装服务</t>
  </si>
  <si>
    <t xml:space="preserve">  指有偿或按协议为客户提供包装服务</t>
  </si>
  <si>
    <t xml:space="preserve">    办公服务</t>
  </si>
  <si>
    <t xml:space="preserve">  指为商务、公务及个人提供的各种办公服务</t>
  </si>
  <si>
    <t xml:space="preserve">    翻译服务</t>
  </si>
  <si>
    <t xml:space="preserve">  指专业提供口译和笔译的服务</t>
  </si>
  <si>
    <t xml:space="preserve">    信用服务</t>
  </si>
  <si>
    <t xml:space="preserve">  指专门从事信用信息采集、整理和加工，并提供相关信用产品和信用服务的活动，包括信用评级、商账管理等活动</t>
  </si>
  <si>
    <t xml:space="preserve">    非融资担保服务</t>
  </si>
  <si>
    <t xml:space="preserve">  指保证人和债权人约定，当债务人不履行债务时，保证人按照约定履行债务或者承担责任的专业担保机构的活动；不包括贷款担保服务和信誉担保服务，相关内容列入相应的金融行业中</t>
  </si>
  <si>
    <t xml:space="preserve">    商务代理代办服务</t>
  </si>
  <si>
    <t xml:space="preserve">  指为机构单位提供的各种代理、代办服务</t>
  </si>
  <si>
    <t xml:space="preserve">    票务代理服务</t>
  </si>
  <si>
    <t xml:space="preserve">  指除旅客交通票务代理外的各种票务代理服务（旅客交通票务代理是指除交通运输外的票务代理，包含体育文化等）</t>
  </si>
  <si>
    <t xml:space="preserve">    其他未列明商务服务业</t>
  </si>
  <si>
    <t xml:space="preserve">  指上述未列明的商务、代理等活动，包括商业保理活动</t>
  </si>
  <si>
    <t>M</t>
  </si>
  <si>
    <t>科学研究和技术服务业</t>
  </si>
  <si>
    <t xml:space="preserve">  本门类包括73～75大类</t>
  </si>
  <si>
    <t>研究和试验发展</t>
  </si>
  <si>
    <t xml:space="preserve">  指为了增加知识（包括有关自然、工程、人类、文化和社会的知识），以及运用这些知识创造新的应用，所进行的系统的、创造性的活动；该活动仅限于对新发现、新理论的研究，新技术、新产品、新工艺的研制研究与试验发展，包括基础研究、应用研究和试验发展</t>
  </si>
  <si>
    <t xml:space="preserve">  自然科学研究和试验发展</t>
  </si>
  <si>
    <t xml:space="preserve">  工程和技术研究和试验发展</t>
  </si>
  <si>
    <t xml:space="preserve">  农业科学研究和试验发展</t>
  </si>
  <si>
    <t xml:space="preserve">  医学研究和试验发展</t>
  </si>
  <si>
    <t xml:space="preserve">  社会人文科学研究</t>
  </si>
  <si>
    <t>专业技术服务业</t>
  </si>
  <si>
    <t xml:space="preserve">  气象服务</t>
  </si>
  <si>
    <t xml:space="preserve">  指从事气象探测、预报、服务和气象灾害防御、气候资源利用等活动</t>
  </si>
  <si>
    <t xml:space="preserve">  地震服务</t>
  </si>
  <si>
    <t xml:space="preserve">  指地震监测预报、震灾预防和紧急救援等防震减灾活动</t>
  </si>
  <si>
    <t xml:space="preserve">  海洋服务</t>
  </si>
  <si>
    <t xml:space="preserve">    海洋气象服务</t>
  </si>
  <si>
    <t xml:space="preserve">    海洋环境服务</t>
  </si>
  <si>
    <t xml:space="preserve">    其他海洋服务</t>
  </si>
  <si>
    <t xml:space="preserve">  测绘地理信息服务</t>
  </si>
  <si>
    <t xml:space="preserve">    遥感测绘服务</t>
  </si>
  <si>
    <t xml:space="preserve">    其他测绘地理信息服务</t>
  </si>
  <si>
    <t xml:space="preserve">  质检技术服务</t>
  </si>
  <si>
    <t xml:space="preserve">  指通过专业技术手段对动植物、工业产品、商品、专项技术、成果及其他需要鉴定的物品、服务、管理体系、人员能力等所进行的检测、检验、检疫、测试、鉴定等活动，还包括产品质量、标准、计量、认证认可等活动</t>
  </si>
  <si>
    <t xml:space="preserve">    检验检疫服务</t>
  </si>
  <si>
    <t xml:space="preserve">  指审查产品设计、产品、过程或安装并确定其与特定要求的符合性，或根据专业判断确定其与通用要求的符合性的活动；对出入境的货物、人员、交通工具、集装箱、行李邮包携带物等进行检验检疫，以保障人员、动植物安全卫生和商品质量的活动</t>
  </si>
  <si>
    <t xml:space="preserve">    检测服务</t>
  </si>
  <si>
    <t xml:space="preserve">  指依据相关标准或者技术规范，利用仪器设备、环境设施等技术条件，对产品或者特定对象进行的技术判断</t>
  </si>
  <si>
    <t xml:space="preserve">    计量服务</t>
  </si>
  <si>
    <t xml:space="preserve">  指为了保障国家计量单位的统一和量值的准确可靠，维护国家、公民，法人和其他社会组织的利益，计量技术机构或相关单位开展的检定、校准、检验、检测、测试、鉴定、仲裁、技术咨询和技术培训等计量活动</t>
  </si>
  <si>
    <t xml:space="preserve">    标准化服务</t>
  </si>
  <si>
    <t>指利用标准化的理念、原理和方法，为各类主体提供标准化解决方案的产业，包括标准技术指标实验验证、标准信息服务、标准研制过程指导、标准实施宣贯等服务，基于标准化的组织战略咨询、管理流程再造、科技成果转移转化等服务，标准与相关产业融合发展而衍生的各类“标准化+”服务</t>
  </si>
  <si>
    <t xml:space="preserve">    认证认可服务</t>
  </si>
  <si>
    <t xml:space="preserve">  指由认证机构证明产品、服务、管理体系符合相关技术规范、相关技术规范的强制性要求或者标准的合格评定活动；由认可机构对认证机构、检查机构、实验室以及从事评审、审核等认证活动人员的能力和执业资格，予以承认的合格评定活动</t>
  </si>
  <si>
    <t xml:space="preserve">    其他质检技术服务</t>
  </si>
  <si>
    <t xml:space="preserve">  指质量相关的代理、咨询、评价、保险等活动，还包括质量品牌保护等活动</t>
  </si>
  <si>
    <t xml:space="preserve">  环境与生态监测检测服务</t>
  </si>
  <si>
    <t xml:space="preserve">    环境保护监测</t>
  </si>
  <si>
    <t xml:space="preserve">  指对环境各要素，对生产与生活等各类污染源排放的液体、气体、固体、辐射等污染物或污染因子指标进行的测试、监测和评估活动</t>
  </si>
  <si>
    <t xml:space="preserve">    生态资源监测</t>
  </si>
  <si>
    <t xml:space="preserve">  指对海洋资源、森林资源、湿地资源、荒漠化、珍稀濒危野生动植物资源及外来物种的调查与监测活动，以及对生态工程的监测活动</t>
  </si>
  <si>
    <t xml:space="preserve">    野生动物疫源疫病防控监测</t>
  </si>
  <si>
    <t xml:space="preserve">  地质勘查 </t>
  </si>
  <si>
    <t xml:space="preserve">  指对矿产资源、工程地质、科学研究进行的地质勘查、测试、监测、评估等活动</t>
  </si>
  <si>
    <t xml:space="preserve">    能源矿产地质勘查</t>
  </si>
  <si>
    <t xml:space="preserve">    固体矿产地质勘查</t>
  </si>
  <si>
    <t xml:space="preserve">    水、二氧化碳等矿产地质勘查</t>
  </si>
  <si>
    <t xml:space="preserve">    基础地质勘查</t>
  </si>
  <si>
    <t xml:space="preserve">  指区域、海洋、环境和水文地质勘查活动</t>
  </si>
  <si>
    <t xml:space="preserve">    地质勘查技术服务</t>
  </si>
  <si>
    <t xml:space="preserve">  指除矿产地质勘查、基础地质勘查以外的其他勘查和相关的技术服务</t>
  </si>
  <si>
    <t xml:space="preserve">  工程技术与设计服务</t>
  </si>
  <si>
    <t xml:space="preserve">    工程管理服务</t>
  </si>
  <si>
    <t xml:space="preserve">  指工程项目建设中的项目策划、投资与造价咨询、招标代理、项目管理等服务</t>
  </si>
  <si>
    <t xml:space="preserve">    工程监理服务</t>
  </si>
  <si>
    <t xml:space="preserve">    工程勘察活动</t>
  </si>
  <si>
    <t xml:space="preserve">  指建筑工程施工前的工程测量、工程地质勘察和咨询等活动</t>
  </si>
  <si>
    <t xml:space="preserve">    工程设计活动</t>
  </si>
  <si>
    <t xml:space="preserve">    规划设计管理</t>
  </si>
  <si>
    <t xml:space="preserve">  指对区域和城镇、乡村的规划，以及其他规划</t>
  </si>
  <si>
    <t xml:space="preserve">    土地规划服务</t>
  </si>
  <si>
    <t xml:space="preserve">  指开展土地利用总体规划、专项规划、详细规划的调查评价、编制设计、论证评估、修改、咨询活动</t>
  </si>
  <si>
    <t xml:space="preserve">  工业与专业设计及其他专业技术服务</t>
  </si>
  <si>
    <t xml:space="preserve">    工业设计服务</t>
  </si>
  <si>
    <t xml:space="preserve">    专业设计服务</t>
  </si>
  <si>
    <t xml:space="preserve">  指除工程设计、软件设计、集成电路设计、工业设计以外的各种专业设计服务</t>
  </si>
  <si>
    <t xml:space="preserve">    兽医服务</t>
  </si>
  <si>
    <t xml:space="preserve">  指除宠物医院以外的各类兽医服务</t>
  </si>
  <si>
    <t xml:space="preserve">    其他未列明专业技术服务业</t>
  </si>
  <si>
    <t>科技推广和应用服务业</t>
  </si>
  <si>
    <t xml:space="preserve">  技术推广服务</t>
  </si>
  <si>
    <t xml:space="preserve">  指将新技术、新产品、新工艺直接推向市场而进行的相关技术活动，以及技术推广和转让活动</t>
  </si>
  <si>
    <t xml:space="preserve">    农林牧渔技术推广服务</t>
  </si>
  <si>
    <t xml:space="preserve">    生物技术推广服务</t>
  </si>
  <si>
    <t xml:space="preserve">    新材料技术推广服务</t>
  </si>
  <si>
    <t xml:space="preserve">    节能技术推广服务</t>
  </si>
  <si>
    <t xml:space="preserve">  指仅包括节能技术和产品的开发、交流、转让、推广服务，以及一站式合同能源管理综合服务；节能技术咨询、节能评估、能源审计、节能量审核服务</t>
  </si>
  <si>
    <t xml:space="preserve">    新能源技术推广服务</t>
  </si>
  <si>
    <t xml:space="preserve">    环保技术推广服务</t>
  </si>
  <si>
    <t xml:space="preserve">    三维（3D)打印技术推广服务</t>
  </si>
  <si>
    <t xml:space="preserve">    其他技术推广服务</t>
  </si>
  <si>
    <t xml:space="preserve">  知识产权服务</t>
  </si>
  <si>
    <t xml:space="preserve">  指专利、商标、版权、软件、集成电路布图设计、技术秘密、地理标志等各类知识产权的代理、转让、登记、鉴定、检索、分析、咨询、评估、运营、认证等服务</t>
  </si>
  <si>
    <t xml:space="preserve">  科技中介服务</t>
  </si>
  <si>
    <t xml:space="preserve">  指为科技活动提供社会化服务与管理，在政府、各类科技活动主体与市场之间提供居间服务的组织，主要开展信息交流、技术咨询、科技评估和科技鉴证等活动</t>
  </si>
  <si>
    <t xml:space="preserve">  创业空间服务</t>
  </si>
  <si>
    <t xml:space="preserve">  指顺应新科技革命和产业变革新趋势、有效满足网络时代大众创业创新需求的新型创业服务平台，它是针对早期创业的重要服务载体，主要为创业者提供低成本的工作空间、网络空间、社交空间和资源共享空间，包括众创空间、孵化器、创业基地等</t>
  </si>
  <si>
    <t xml:space="preserve">  其他科技推广服务业</t>
  </si>
  <si>
    <t xml:space="preserve">  指除技术推广、科技中介以外的其他科技服务，但不包括短期的日常业务活动</t>
  </si>
  <si>
    <t>N</t>
  </si>
  <si>
    <t>水利、环境和公共设施管理业</t>
  </si>
  <si>
    <t xml:space="preserve">  本门类包括76～79大类</t>
  </si>
  <si>
    <t>水利管理业</t>
  </si>
  <si>
    <t xml:space="preserve">  防洪除涝设施管理</t>
  </si>
  <si>
    <t xml:space="preserve">  指对江河湖泊开展的河道、堤防、岸线整治等活动及对河流、湖泊、行蓄洪区和沿海的防洪设施的管理活动，包括防洪工程设施的管理及运行维护等</t>
  </si>
  <si>
    <t xml:space="preserve">  水资源管理</t>
  </si>
  <si>
    <t xml:space="preserve">  指对水资源的开发、利用、配置、节约、保护、监测、管理等活动</t>
  </si>
  <si>
    <t xml:space="preserve">  天然水收集与分配</t>
  </si>
  <si>
    <t xml:space="preserve">  指通过各种方式收集、分配天然水资源的活动，包括通过蓄水（水库、塘堰等）、提水、引水和井等水源工程，收集和分配各类地表和地下淡水资源的活动</t>
  </si>
  <si>
    <t xml:space="preserve">  水文服务</t>
  </si>
  <si>
    <t xml:space="preserve">  指通过布设水文站网对水的时空分布规律、泥沙、水质进行监测、收集和分析处理的活动</t>
  </si>
  <si>
    <t xml:space="preserve">  其他水利管理业</t>
  </si>
  <si>
    <t>生态保护和环境治理业</t>
  </si>
  <si>
    <t xml:space="preserve">  生态保护</t>
  </si>
  <si>
    <t xml:space="preserve">    自然生态系统保护管理</t>
  </si>
  <si>
    <t xml:space="preserve">  指对自然生态系统的保护和管理活动，包括森林、草原和草甸、荒漠、湿地、内陆水域以及海洋生态系统的保护和管理</t>
  </si>
  <si>
    <t xml:space="preserve">    自然遗迹保护管理</t>
  </si>
  <si>
    <t xml:space="preserve">  包括地质遗迹保护管理、古生物遗迹保护管理等</t>
  </si>
  <si>
    <t xml:space="preserve">    野生动物保护</t>
  </si>
  <si>
    <t xml:space="preserve">  指对野生及濒危动物的饲养、繁殖等保护活动，以及对栖息地的管理活动，包括野生动物保护区管理</t>
  </si>
  <si>
    <t xml:space="preserve">    野生植物保护</t>
  </si>
  <si>
    <t xml:space="preserve">  指对野生及濒危植物的收集、保存、培育及其生存环境的维持等保护活动，包括野生植物保护区管理</t>
  </si>
  <si>
    <t xml:space="preserve">    动物园、水族馆管理服务</t>
  </si>
  <si>
    <t xml:space="preserve">    植物园管理服务</t>
  </si>
  <si>
    <t xml:space="preserve">    其他自然保护</t>
  </si>
  <si>
    <t xml:space="preserve">  指除自然生态系统保护管理、自然遗迹保护管理、野生动植物保护以外的其他自然保护活动</t>
  </si>
  <si>
    <t xml:space="preserve">  环境治理业</t>
  </si>
  <si>
    <t xml:space="preserve">    水污染治理</t>
  </si>
  <si>
    <t xml:space="preserve">  指对江、河、湖泊、水库及地下水、地表水的污染综合治理活动，不包括排放污水的搜集和治理活动</t>
  </si>
  <si>
    <t xml:space="preserve">    大气污染治理</t>
  </si>
  <si>
    <t xml:space="preserve">  指对大气污染的综合治理以及对工业废气的治理活动</t>
  </si>
  <si>
    <t xml:space="preserve">    固体废物治理</t>
  </si>
  <si>
    <t xml:space="preserve">  指除城乡居民生活垃圾以外的固体废物治理及其他非危险废物的治理</t>
  </si>
  <si>
    <t xml:space="preserve">    危险废物治理</t>
  </si>
  <si>
    <t xml:space="preserve">  指对制造、维修、医疗等活动产生的危险废物进行收集、贮存、利用、处理和处置等活动</t>
  </si>
  <si>
    <t xml:space="preserve">    放射性废物治理</t>
  </si>
  <si>
    <t xml:space="preserve">  指对生产及其他活动过程产生的放射性废物进行收集、运输、贮存、利用、处理和处置等活动</t>
  </si>
  <si>
    <t xml:space="preserve">    土壤污染治理与修复服务</t>
  </si>
  <si>
    <t xml:space="preserve">    噪声与振动控制服务</t>
  </si>
  <si>
    <t xml:space="preserve">    其他污染治理 </t>
  </si>
  <si>
    <t xml:space="preserve">  指除上述治理以外的其他环境治理活动</t>
  </si>
  <si>
    <t>公共设施管理业</t>
  </si>
  <si>
    <t xml:space="preserve">  市政设施管理</t>
  </si>
  <si>
    <t xml:space="preserve">  指污水排放、雨水排放、路灯、道路、桥梁、隧道、广场、涵洞、防空等城乡公共设施的抢险、紧急处理、管理等活动</t>
  </si>
  <si>
    <t xml:space="preserve">  环境卫生管理</t>
  </si>
  <si>
    <t xml:space="preserve">  指城乡生活垃圾的清扫、收集、运输、处理和处置、管理等活动，以及对公共厕所、化粪池的清扫、收集、运输、处理和处置、管理等活动</t>
  </si>
  <si>
    <t xml:space="preserve">  城乡市容管理 </t>
  </si>
  <si>
    <t xml:space="preserve">  指城市户外广告和景观灯光的规划、设置、设计、运行、维护、安全监督等管理活动；城市路街整治的管理和监察活动；乡、村户外标志、村容镇貌、柴草堆放、树木花草养护等管理活动</t>
  </si>
  <si>
    <t xml:space="preserve">  绿化管理</t>
  </si>
  <si>
    <t xml:space="preserve">  指城市绿地和生产绿地、防护绿地、附属绿地等管理活动 </t>
  </si>
  <si>
    <t xml:space="preserve">  城市公园管理</t>
  </si>
  <si>
    <t xml:space="preserve">  指主要为人们提供休闲、观赏、运动、游览以及开展科普活动的城市各类公园管理活动</t>
  </si>
  <si>
    <t xml:space="preserve">  游览景区管理</t>
  </si>
  <si>
    <t xml:space="preserve">  指对具有一定规模的自然景观、人文景物的管理和保护活动，以及对环境优美，具有观赏、文化或科学价值的风景名胜区的保护和管理活动；包括风景名胜和其他类似的自然景区管理</t>
  </si>
  <si>
    <t xml:space="preserve">    名胜风景区管理</t>
  </si>
  <si>
    <t xml:space="preserve">  不含自然保护区管理</t>
  </si>
  <si>
    <t xml:space="preserve">    森林公园管理</t>
  </si>
  <si>
    <t xml:space="preserve">    其他游览景区管理</t>
  </si>
  <si>
    <t>土地管理业</t>
  </si>
  <si>
    <t xml:space="preserve">  土地整治服务</t>
  </si>
  <si>
    <t xml:space="preserve">  指对土地开发、整理、复垦等进行勘测、监测监管、评估等活动</t>
  </si>
  <si>
    <t xml:space="preserve">  土地调查评估服务</t>
  </si>
  <si>
    <t xml:space="preserve">  指对土地利用现状、城乡地籍、土地变更等进行调查和进行城镇基准地价评估、宗地价格评估、地价监测、土地等级评定、土地节约集约利用评价咨询活动</t>
  </si>
  <si>
    <t xml:space="preserve">  土地登记服务</t>
  </si>
  <si>
    <t xml:space="preserve">  指在土地登记过程中进行受理申请、登记事项审核、登记簿册填写和权属证书发放、土地产权产籍档案管理和应用等活动</t>
  </si>
  <si>
    <t xml:space="preserve">  土地登记代理服务</t>
  </si>
  <si>
    <t xml:space="preserve">  指接受申请人委托，通过实地调查、资料收集、权属判别等工作，代为办理土地、林木等不动产登记的申请和领证等事项，提供社会服务等活动</t>
  </si>
  <si>
    <t xml:space="preserve">  其他土地管理服务</t>
  </si>
  <si>
    <t xml:space="preserve">  指土地交易服务、土地储备管理及其他未列明的土地管理服务</t>
  </si>
  <si>
    <t>O</t>
  </si>
  <si>
    <t>居民服务、修理和其他服务业</t>
  </si>
  <si>
    <t xml:space="preserve">  本门类包括80～82大类</t>
  </si>
  <si>
    <t>居民服务业</t>
  </si>
  <si>
    <t xml:space="preserve">  家庭服务</t>
  </si>
  <si>
    <t xml:space="preserve">  指雇佣家庭雇工的家庭住户和家庭户的自营活动，以及在雇主家庭从事有报酬的家庭雇工的活动，包括钟点工和居住在雇主家里的家政劳动者的活动</t>
  </si>
  <si>
    <t xml:space="preserve">  托儿所服务</t>
  </si>
  <si>
    <t xml:space="preserve">  指社会、街道、个人办的面向不足三岁幼儿的看护活动，可分为全托、日托、半托，或计时的服务</t>
  </si>
  <si>
    <t xml:space="preserve">  洗染服务</t>
  </si>
  <si>
    <t xml:space="preserve">  指专营的洗染店的服务，含各种干洗、湿洗等服务</t>
  </si>
  <si>
    <t xml:space="preserve">  理发及美容服务</t>
  </si>
  <si>
    <t xml:space="preserve">  指专业理发、美发、美容、美甲等保健服务</t>
  </si>
  <si>
    <t xml:space="preserve">  洗浴和保健养生服务</t>
  </si>
  <si>
    <t xml:space="preserve">    洗浴服务</t>
  </si>
  <si>
    <t xml:space="preserve">  指专业洗浴以及温泉、水疗等服务</t>
  </si>
  <si>
    <t>足浴服务</t>
  </si>
  <si>
    <t>养生保健服务</t>
  </si>
  <si>
    <t>指中医养生保健（非医疗）和其他专业养生保健等服务</t>
  </si>
  <si>
    <t>摄影扩印服务</t>
  </si>
  <si>
    <t xml:space="preserve">  婚姻服务</t>
  </si>
  <si>
    <t xml:space="preserve">  指婚姻介绍、婚庆典礼等服务</t>
  </si>
  <si>
    <t xml:space="preserve">  殡葬服务</t>
  </si>
  <si>
    <t xml:space="preserve">  指与殡葬有关的各类服务</t>
  </si>
  <si>
    <t xml:space="preserve">  其他居民服务业</t>
  </si>
  <si>
    <t xml:space="preserve">  指上述未包括的居民服务</t>
  </si>
  <si>
    <t>机动车、电子产品和日用产品修理业</t>
  </si>
  <si>
    <t xml:space="preserve">  汽车、摩托车等修理与维护</t>
  </si>
  <si>
    <t xml:space="preserve">    汽车修理与维护</t>
  </si>
  <si>
    <t xml:space="preserve">  指汽车修理厂及路边门店的专业修理服务，包括为汽车提供上油、充气、打蜡、抛光、喷漆、清洗、换零配件、出售零部件等服务，不包括汽车回厂拆卸、改装、大修的活动</t>
  </si>
  <si>
    <t xml:space="preserve">    大型车辆装备修理与维护</t>
  </si>
  <si>
    <t xml:space="preserve">    摩托车修理与维护</t>
  </si>
  <si>
    <t xml:space="preserve">    助动车等修理与维护</t>
  </si>
  <si>
    <t xml:space="preserve">  计算机和办公设备维修</t>
  </si>
  <si>
    <t xml:space="preserve">  指对计算机硬件及系统环境的维护和修理活动</t>
  </si>
  <si>
    <t xml:space="preserve">    计算机和辅助设备修理</t>
  </si>
  <si>
    <t xml:space="preserve">    通讯设备修理</t>
  </si>
  <si>
    <t xml:space="preserve">    其他办公设备维修</t>
  </si>
  <si>
    <t xml:space="preserve">  指其他未列明的各种办公设备的修理公司（中心）、修理门市部和修理网点的修理活动</t>
  </si>
  <si>
    <t xml:space="preserve">  家用电器修理</t>
  </si>
  <si>
    <t xml:space="preserve">    家用电子产品修理</t>
  </si>
  <si>
    <t xml:space="preserve">  指电视、音响等家用视频、音频产品的修理活动</t>
  </si>
  <si>
    <t xml:space="preserve">    日用电器修理 </t>
  </si>
  <si>
    <t xml:space="preserve">  指洗衣机、电冰箱、空调等日用电器维修门市部，以及生产企业驻各地的维修网点和维修公司（中心）的修理活动</t>
  </si>
  <si>
    <t xml:space="preserve">  其他日用产品修理业</t>
  </si>
  <si>
    <t xml:space="preserve">    自行车修理</t>
  </si>
  <si>
    <t xml:space="preserve">    鞋和皮革修理</t>
  </si>
  <si>
    <t xml:space="preserve">    家具和相关物品修理</t>
  </si>
  <si>
    <t xml:space="preserve">    其他未列明日用产品修理业</t>
  </si>
  <si>
    <t xml:space="preserve">  指其他日用产品维修门市部、修理摊点的活动，以及生产企业驻各地的维修网点和维修中心的修理活动</t>
  </si>
  <si>
    <t>其他服务业</t>
  </si>
  <si>
    <t xml:space="preserve">  清洁服务</t>
  </si>
  <si>
    <t xml:space="preserve">  指对建筑物、办公用品、家庭用品的清洗和消毒服务；包括专业公司和个人提供的清洗服务</t>
  </si>
  <si>
    <t xml:space="preserve">    建筑物清洁服务</t>
  </si>
  <si>
    <t xml:space="preserve">  指对建筑物内外墙、玻璃幕墙、地面、天花板及烟囱的清洗活动</t>
  </si>
  <si>
    <t xml:space="preserve">    其他清洁服务</t>
  </si>
  <si>
    <t xml:space="preserve">  指专业清洗人员为企业的机器、办公设备的清洗活动，以及为居民的日用品、器具及设备的清洗活动，包括清扫、消毒等服务</t>
  </si>
  <si>
    <t xml:space="preserve">  宠物服务</t>
  </si>
  <si>
    <t xml:space="preserve">    宠物饲养</t>
  </si>
  <si>
    <t xml:space="preserve">  指专门以观赏、领养（出售）为目的的宠物饲养活动</t>
  </si>
  <si>
    <t xml:space="preserve">    宠物医院服务</t>
  </si>
  <si>
    <t xml:space="preserve">    宠物美容服务</t>
  </si>
  <si>
    <t xml:space="preserve">    宠物寄托收养服务</t>
  </si>
  <si>
    <t xml:space="preserve">    其他宠物服务</t>
  </si>
  <si>
    <t xml:space="preserve">  指宠物运输、宠物培训及其他未列明的宠物活动</t>
  </si>
  <si>
    <t xml:space="preserve">  其他未列明服务业</t>
  </si>
  <si>
    <t>P</t>
  </si>
  <si>
    <t>教育</t>
  </si>
  <si>
    <t xml:space="preserve">  本门类包括83大类</t>
  </si>
  <si>
    <t xml:space="preserve">  学前教育</t>
  </si>
  <si>
    <t xml:space="preserve">  指经教育行政部门批准举办的对学龄前幼儿进行保育和教育的活动</t>
  </si>
  <si>
    <t xml:space="preserve">  初等教育</t>
  </si>
  <si>
    <t xml:space="preserve">  指《义务教育法》规定的小学教育以及成人小学教育（含扫盲）的活动</t>
  </si>
  <si>
    <t xml:space="preserve">    普通小学教育</t>
  </si>
  <si>
    <t xml:space="preserve">    成人小学教育</t>
  </si>
  <si>
    <t xml:space="preserve">  中等教育</t>
  </si>
  <si>
    <t xml:space="preserve">    普通初中教育</t>
  </si>
  <si>
    <t xml:space="preserve">  指《义务教育法》规定的对小学毕业生进行初级中等教育的活动</t>
  </si>
  <si>
    <t xml:space="preserve">    职业初中教育</t>
  </si>
  <si>
    <t xml:space="preserve">    成人初中教育</t>
  </si>
  <si>
    <t xml:space="preserve">    普通高中教育</t>
  </si>
  <si>
    <t xml:space="preserve">  指非义务教育阶段，通过考试招收初中毕业生进行普通高中教育的活动</t>
  </si>
  <si>
    <t xml:space="preserve">    成人高中教育</t>
  </si>
  <si>
    <t xml:space="preserve">    中等职业学校教育</t>
  </si>
  <si>
    <t xml:space="preserve">  指经教育行政部门或人力资源社会保障行政部门批准举办的中等技术学校、中等师范学校、成人中等专业学校、职业高中学校、技工学校等教育活动</t>
  </si>
  <si>
    <t xml:space="preserve">  高等教育</t>
  </si>
  <si>
    <t xml:space="preserve">    普通高等教育</t>
  </si>
  <si>
    <t xml:space="preserve">  指经教育行政部门批准，由国家、地方、社会办的在完成高级中等教育基础上实施的获取学历的高等教育活动</t>
  </si>
  <si>
    <t xml:space="preserve">    成人高等教育</t>
  </si>
  <si>
    <t xml:space="preserve">  指经教育主管部门批准办的成人高等教育活动</t>
  </si>
  <si>
    <t xml:space="preserve">  特殊教育</t>
  </si>
  <si>
    <t xml:space="preserve">  指为残障儿童提供的特殊教育活动</t>
  </si>
  <si>
    <t xml:space="preserve">  技能培训、教育辅助及其他教育</t>
  </si>
  <si>
    <t xml:space="preserve">  指我国学校教育制度以外，经教育主管部门、劳动部门或有关主管部门批准，由政府部门、企业、社会办的职业培训、就业培训和各种知识、技能的培训活动，以及教育辅助和其他教育活动</t>
  </si>
  <si>
    <t xml:space="preserve">    职业技能培训</t>
  </si>
  <si>
    <t xml:space="preserve">  指由教育部门、劳动部门或其他政府部门批准举办，或由社会机构举办的为提高就业人员就业技能的就业前的培训和其他技能培训活动，不包括社会上办的各类培训班、速成班、讲座等</t>
  </si>
  <si>
    <t xml:space="preserve">    体校及体育培训</t>
  </si>
  <si>
    <t xml:space="preserve">  指各类、各级体校培训，以及其他各类体育运动培训活动，不包括学校教育制度范围内的体育大学、学院、学校的体育专业教育</t>
  </si>
  <si>
    <t xml:space="preserve">    文化艺术培训</t>
  </si>
  <si>
    <t xml:space="preserve">  指国家学校教育制度以外，由正规学校或社会各界办的文化艺术培训活动，不包括少年儿童的课外艺术辅导班</t>
  </si>
  <si>
    <t xml:space="preserve">    教育辅助服务</t>
  </si>
  <si>
    <t xml:space="preserve">  指专门从事教育检测、评价、考试、招生等辅助活动</t>
  </si>
  <si>
    <t xml:space="preserve">    其他未列明教育</t>
  </si>
  <si>
    <t xml:space="preserve">  指经批准的宗教院校教育及上述未列明的教育活动</t>
  </si>
  <si>
    <t>Q</t>
  </si>
  <si>
    <t>卫生和社会工作</t>
  </si>
  <si>
    <t xml:space="preserve">  本门类包括84和85大类</t>
  </si>
  <si>
    <t>卫生</t>
  </si>
  <si>
    <t xml:space="preserve">  医院</t>
  </si>
  <si>
    <t xml:space="preserve">    综合医院</t>
  </si>
  <si>
    <t xml:space="preserve">    中医医院</t>
  </si>
  <si>
    <t xml:space="preserve">    中西医结合医院</t>
  </si>
  <si>
    <t xml:space="preserve">    民族医院</t>
  </si>
  <si>
    <t xml:space="preserve">  指民族医医院</t>
  </si>
  <si>
    <t xml:space="preserve">    专科医院</t>
  </si>
  <si>
    <t xml:space="preserve">    疗养院</t>
  </si>
  <si>
    <t xml:space="preserve">  指以疗养、康复为主，治疗为辅的医疗服务活动</t>
  </si>
  <si>
    <t xml:space="preserve">  基层医疗卫生服务</t>
  </si>
  <si>
    <t xml:space="preserve">    社区卫生服务中心（站）</t>
  </si>
  <si>
    <t xml:space="preserve">    街道卫生院</t>
  </si>
  <si>
    <t xml:space="preserve">    乡镇卫生院</t>
  </si>
  <si>
    <t xml:space="preserve">    村卫生室 </t>
  </si>
  <si>
    <t xml:space="preserve">    门诊部（所）</t>
  </si>
  <si>
    <t xml:space="preserve">  指门诊部、诊所、医务室、卫生站、护理院等卫生机构的活动</t>
  </si>
  <si>
    <t xml:space="preserve">  专业公共卫生服务</t>
  </si>
  <si>
    <t xml:space="preserve">    疾病预防控制中心</t>
  </si>
  <si>
    <t xml:space="preserve">  指卫生防疫站、卫生防病中心、预防保健中心等活动</t>
  </si>
  <si>
    <t xml:space="preserve">    专科疾病防治院（所、站）</t>
  </si>
  <si>
    <t xml:space="preserve">  指对各种专科疾病进行预防及群众预防的活动</t>
  </si>
  <si>
    <t xml:space="preserve">    妇幼保健院（所、站）</t>
  </si>
  <si>
    <t xml:space="preserve">  指非医院的妇女及婴幼儿保健活动</t>
  </si>
  <si>
    <t xml:space="preserve">    急救中心（站）服务</t>
  </si>
  <si>
    <t xml:space="preserve">    采供血机构服务</t>
  </si>
  <si>
    <t xml:space="preserve">    计划生育技术服务活动</t>
  </si>
  <si>
    <t xml:space="preserve">  指各地区计划生育技术服务机构的活动</t>
  </si>
  <si>
    <t xml:space="preserve">  其他卫生活动</t>
  </si>
  <si>
    <t xml:space="preserve">  指急救中心及其他未列明的卫生机构的活动</t>
  </si>
  <si>
    <t xml:space="preserve">    健康体检服务</t>
  </si>
  <si>
    <t xml:space="preserve">    临床检验服务</t>
  </si>
  <si>
    <t xml:space="preserve">    其他未列明卫生服务</t>
  </si>
  <si>
    <t>社会工作</t>
  </si>
  <si>
    <t xml:space="preserve">  指提供慈善、救助、福利、护理、帮助等社会工作的活动</t>
  </si>
  <si>
    <t xml:space="preserve">  提供住宿社会工作</t>
  </si>
  <si>
    <t xml:space="preserve">  指提供临时、长期住宿的福利和救济活动</t>
  </si>
  <si>
    <t xml:space="preserve">    干部休养所</t>
  </si>
  <si>
    <t xml:space="preserve">    护理机构服务</t>
  </si>
  <si>
    <t xml:space="preserve">  指各级政府、企业和社会力量兴办的主要面向老年人、残疾人提供的专业化护理的服务机构的活动</t>
  </si>
  <si>
    <t xml:space="preserve">    精神康复服务</t>
  </si>
  <si>
    <t xml:space="preserve">  指智障、精神疾病、吸毒、酗酒等人员的住宿康复治疗活动</t>
  </si>
  <si>
    <t xml:space="preserve">    老年人、残疾人养护服务</t>
  </si>
  <si>
    <t xml:space="preserve">  指各级政府、企业和社会力量兴办的主要面向老年人和残疾人提供的长期照料、养护、关爱等服务机构的活动</t>
  </si>
  <si>
    <t xml:space="preserve">    临终关怀服务</t>
  </si>
  <si>
    <t xml:space="preserve">    孤残儿童收养和庇护服务</t>
  </si>
  <si>
    <t xml:space="preserve">  指对孤残儿童、生活无着流浪儿童等人员的收养救助活动</t>
  </si>
  <si>
    <t xml:space="preserve">    其他提供住宿社会救助</t>
  </si>
  <si>
    <t xml:space="preserve">  指对生活无着流浪等其他人员的收养救助等活动</t>
  </si>
  <si>
    <t xml:space="preserve">  不提供住宿社会工作</t>
  </si>
  <si>
    <t xml:space="preserve">  指为孤儿、老人、残疾人、智障、军烈属、五保户、低保户、受灾群众及其他弱势群体提供不住宿的看护、帮助活动，以及慈善、募捐等其他社会工作的活动</t>
  </si>
  <si>
    <t xml:space="preserve">    社会看护与帮助服务</t>
  </si>
  <si>
    <t xml:space="preserve">  指为老人、残疾人、五保户及其他弱势群体提供不住宿的看护、帮助活动</t>
  </si>
  <si>
    <t xml:space="preserve">    康复辅具适配服务</t>
  </si>
  <si>
    <t xml:space="preserve">  指为老年人、残疾人、运动伤残人员、孤残儿童及其他弱势群体提供的假肢、矫形器、轮椅车、助行器、助听器等康复辅具适配服务的活动</t>
  </si>
  <si>
    <t xml:space="preserve">    其他不提供住宿社会工作</t>
  </si>
  <si>
    <t xml:space="preserve">  指慈善、募捐等其他社会工作的活动</t>
  </si>
  <si>
    <t>R</t>
  </si>
  <si>
    <t>文化、体育和娱乐业</t>
  </si>
  <si>
    <t xml:space="preserve">  本门类包括86～90大类</t>
  </si>
  <si>
    <t>新闻和出版业</t>
  </si>
  <si>
    <t xml:space="preserve">  新闻业</t>
  </si>
  <si>
    <t xml:space="preserve">  出版业</t>
  </si>
  <si>
    <t xml:space="preserve">    图书出版</t>
  </si>
  <si>
    <t xml:space="preserve">    报纸出版</t>
  </si>
  <si>
    <t xml:space="preserve">    期刊出版</t>
  </si>
  <si>
    <t xml:space="preserve">    音像制品出版</t>
  </si>
  <si>
    <t xml:space="preserve">    电子出版物出版</t>
  </si>
  <si>
    <t xml:space="preserve">    数字出版</t>
  </si>
  <si>
    <t xml:space="preserve">  指利用数字技术进行内容编辑加工，并通过网络传播数字内容产品的出版服务</t>
  </si>
  <si>
    <t xml:space="preserve">    其他出版业</t>
  </si>
  <si>
    <t>广播、电视、电影和录音制作业</t>
  </si>
  <si>
    <t xml:space="preserve">  指对广播、电视、电影、影视录音内容的制作、编导、主持、播出、放映等活动；不包括广播电视信号的传输和接收活动</t>
  </si>
  <si>
    <t xml:space="preserve">  广播</t>
  </si>
  <si>
    <t xml:space="preserve">  指广播节目的现场制作、播放及其他相关活动，还包括互联网广播</t>
  </si>
  <si>
    <t xml:space="preserve">  电视</t>
  </si>
  <si>
    <t xml:space="preserve">  指有线和无线电视节目的现场制作、播放及其他相关活动，还包括互联网电视</t>
  </si>
  <si>
    <t xml:space="preserve">  影视节目制作</t>
  </si>
  <si>
    <t xml:space="preserve">  指电影、电视、录像（含以磁带、光盘为载体）和网络节目的制作活动，该节目可以作为电视、电影播出、放映，也可以作为出版、销售的原版录像带（或光盘），还可以在其他场合宣传播放，还包括影视节目的后期制作，但不包括电视台制作节目的活动</t>
  </si>
  <si>
    <t xml:space="preserve">  广播电视集成播控</t>
  </si>
  <si>
    <t xml:space="preserve">  指IP电视、手机电视、互联网电视等专网及定向传播视听节目服务的集成播控</t>
  </si>
  <si>
    <t xml:space="preserve">  电影和广播电视节目发行</t>
  </si>
  <si>
    <t xml:space="preserve">  不含录像制品（以磁带、光盘为载体）的发行</t>
  </si>
  <si>
    <t xml:space="preserve">  电影放映</t>
  </si>
  <si>
    <t xml:space="preserve">  指专业电影院以及设在娱乐场所独立（或相对独立）的电影放映等活动</t>
  </si>
  <si>
    <t xml:space="preserve">  录音制作</t>
  </si>
  <si>
    <t xml:space="preserve">  指从事录音节目、音乐作品的制作活动，其节目或作品可以在广播电台播放，也可以制作成出版、销售的原版录音带（磁带或光盘），还可以在其他宣传场合播放，但不包括广播电台制作节目的活动</t>
  </si>
  <si>
    <t>文化艺术业</t>
  </si>
  <si>
    <t xml:space="preserve">  文艺创作与表演</t>
  </si>
  <si>
    <t xml:space="preserve">  指文学、美术创造和表演艺术（如戏曲、歌舞、话剧、音乐、杂技、马戏、木偶等表演艺术）等活动</t>
  </si>
  <si>
    <t xml:space="preserve">  艺术表演场馆</t>
  </si>
  <si>
    <t xml:space="preserve">  指有观众席、舞台、灯光设备，专供文艺团体演出的场所管理活动</t>
  </si>
  <si>
    <t xml:space="preserve">  图书馆与档案馆</t>
  </si>
  <si>
    <t xml:space="preserve">    图书馆</t>
  </si>
  <si>
    <t xml:space="preserve">    档案馆</t>
  </si>
  <si>
    <t xml:space="preserve">  文物及非物质文化遗产保护</t>
  </si>
  <si>
    <t xml:space="preserve">  指对具有历史、文化、艺术、体育、科学价值，并经有关部门鉴定，列入文物保护范围的不可移动文物的保护和管理活动；对我国口头传统和表现形式，传统表演艺术，社会实践、意识、节庆活动，有关的自然界和宇宙的知识和实践，传统手工艺等非物质文化遗产的保护和管理活动</t>
  </si>
  <si>
    <t xml:space="preserve">  博物馆</t>
  </si>
  <si>
    <t xml:space="preserve">  指收藏、研究、展示文物和标本的博物馆的活动，以及展示人类文化、艺术、体育、科技、文明的美术馆、艺术馆、展览馆、科技馆、天文馆等管理活动</t>
  </si>
  <si>
    <t xml:space="preserve">  烈士陵园、纪念馆</t>
  </si>
  <si>
    <t xml:space="preserve">  群众文体活动</t>
  </si>
  <si>
    <t xml:space="preserve">  指对各种主要由城乡群众参与的文艺类演出、比赛、展览、文艺知识鉴赏等公益性文化活动的管理活动，以及群众参与的各级各类体育竞赛和活动</t>
  </si>
  <si>
    <t xml:space="preserve">  其他文化艺术业</t>
  </si>
  <si>
    <t>体育</t>
  </si>
  <si>
    <t xml:space="preserve">  体育组织</t>
  </si>
  <si>
    <t xml:space="preserve">  指专业从事体育比赛、训练、辅导和管理的组织的活动</t>
  </si>
  <si>
    <t xml:space="preserve">    体育竞赛组织</t>
  </si>
  <si>
    <t xml:space="preserve">  指专业从事各类体育比赛、表演、训练、辅导、管理的体育组织</t>
  </si>
  <si>
    <t>体育保障组织</t>
  </si>
  <si>
    <t xml:space="preserve">  指体育战略规划、竞技体育、全民健身、体育产业、反兴奋剂、体育器材装备及其他未列明的保障性体育管理和服务</t>
  </si>
  <si>
    <t xml:space="preserve">    其他体育组织  </t>
  </si>
  <si>
    <t xml:space="preserve">  指其他由体育专业协会、体育类社会服务机构、基层体育组织、全民健身活动站点、互联网体育组织等提供的服务</t>
  </si>
  <si>
    <t xml:space="preserve">  体育场地设施管理</t>
  </si>
  <si>
    <t xml:space="preserve">  指可供观赏比赛的场馆和专供运动员训练用的场地设施管理活动</t>
  </si>
  <si>
    <t xml:space="preserve">    体育场馆管理</t>
  </si>
  <si>
    <t xml:space="preserve">  指对可用于体育竞赛、训练、表演、教学及全民健身活动的体育建筑和室内外体育场地及相关设施等管理活动，如体育场、田径场、体育馆、游泳馆、足球场、篮球场、乒乓球场等</t>
  </si>
  <si>
    <t xml:space="preserve">    其他体育场地设施管理 </t>
  </si>
  <si>
    <t xml:space="preserve">  指设在社区、村庄、公园、广场等对可提供体育服务的固定安装的体育器材、临时性体育场地设施和其他室外体育场地设施等管理活动，如全民健身路径、健身步道、拼装式游泳池等</t>
  </si>
  <si>
    <t xml:space="preserve">  健身休闲活动</t>
  </si>
  <si>
    <t xml:space="preserve">  指主要面向社会开放的休闲健身场所和其他体育娱乐场所的管理活动</t>
  </si>
  <si>
    <t xml:space="preserve">  其他体育</t>
  </si>
  <si>
    <t xml:space="preserve">  指上述未包括的体育活动</t>
  </si>
  <si>
    <t xml:space="preserve">    体育中介代理服务</t>
  </si>
  <si>
    <t xml:space="preserve">  指各类体育赞助活动、体育招商活动、体育文化活动推广，以及其他体育音像、动漫、影视代理等服务</t>
  </si>
  <si>
    <t xml:space="preserve">    体育健康服务</t>
  </si>
  <si>
    <t>指国民体质监测与康体服务，以及科学健身调理、社会体育指导员、运动康复按摩、体育健康指导等服务</t>
  </si>
  <si>
    <t>其他未列明体育</t>
  </si>
  <si>
    <t xml:space="preserve">  指其他未包括的体育活动</t>
  </si>
  <si>
    <t>娱乐业</t>
  </si>
  <si>
    <t xml:space="preserve">  室内娱乐活动</t>
  </si>
  <si>
    <t xml:space="preserve">  指室内各种娱乐活动和以娱乐为主的活动</t>
  </si>
  <si>
    <t xml:space="preserve">    歌舞厅娱乐活动</t>
  </si>
  <si>
    <t xml:space="preserve">    电子游艺厅娱乐活动</t>
  </si>
  <si>
    <t xml:space="preserve">    网吧活动</t>
  </si>
  <si>
    <t xml:space="preserve">  指通过计算机等装置向公众提供互联网上网服务的网吧、电脑休闲室等营业性场所的服务</t>
  </si>
  <si>
    <t xml:space="preserve">    其他室内娱乐活动</t>
  </si>
  <si>
    <t xml:space="preserve">  游乐园</t>
  </si>
  <si>
    <t xml:space="preserve">  指配有大型娱乐设施的室外娱乐活动及以娱乐为主的活动</t>
  </si>
  <si>
    <t xml:space="preserve">  休闲观光活动</t>
  </si>
  <si>
    <t xml:space="preserve">  指以农林牧渔业、制造业等生产和服务领域为对象的休闲观光旅游活动</t>
  </si>
  <si>
    <t xml:space="preserve">  彩票活动</t>
  </si>
  <si>
    <t xml:space="preserve">  指各种形式的彩票活动</t>
  </si>
  <si>
    <t xml:space="preserve">    体育彩票服务</t>
  </si>
  <si>
    <t xml:space="preserve">    福利彩票服务</t>
  </si>
  <si>
    <t xml:space="preserve">    其他彩票服务</t>
  </si>
  <si>
    <t>文化体育娱乐活动与经纪代理服务</t>
  </si>
  <si>
    <t>文化活动服务</t>
  </si>
  <si>
    <t>指策划、组织、实施各类文化、晚会、娱乐、演出、庆典、节日等活动的服务</t>
  </si>
  <si>
    <t>体育表演服务</t>
  </si>
  <si>
    <t xml:space="preserve">  指策划、组织、实施各类职业化、商业化、群众性体育赛事等体育活动的服务</t>
  </si>
  <si>
    <t xml:space="preserve">    文化娱乐经纪人</t>
  </si>
  <si>
    <t xml:space="preserve">    体育经纪人</t>
  </si>
  <si>
    <t xml:space="preserve">    其他文化艺术经纪代理</t>
  </si>
  <si>
    <t xml:space="preserve">  指除文化娱乐经纪人、体育经纪人、艺术品、收藏品经纪代理以外的其他文化艺术经纪代理</t>
  </si>
  <si>
    <t xml:space="preserve">  其他娱乐业</t>
  </si>
  <si>
    <t xml:space="preserve">  指公园、海滩和旅游景点内小型设施的娱乐活动及其他娱乐活动</t>
  </si>
  <si>
    <t>S</t>
  </si>
  <si>
    <t>公共管理、社会保障和社会组织</t>
  </si>
  <si>
    <t xml:space="preserve">  本类包括91～96大类</t>
  </si>
  <si>
    <t>中国共产党机关</t>
  </si>
  <si>
    <t xml:space="preserve">  中国共产党机关</t>
  </si>
  <si>
    <t>国家机构</t>
  </si>
  <si>
    <t xml:space="preserve">  国家权力机构</t>
  </si>
  <si>
    <t xml:space="preserve">  指宪法规定的全国和地方各级人民代表大会及常委会机关的活动</t>
  </si>
  <si>
    <t xml:space="preserve">  国家行政机构</t>
  </si>
  <si>
    <t xml:space="preserve">  指国务院及所属行政主管部门的活动；县以上地方各级人民政府及所属各工作部门的活动；乡（镇）级地方人民政府的活动；行政管理部门下属的监督、检查机构的活动</t>
  </si>
  <si>
    <t xml:space="preserve">    综合事务管理机构</t>
  </si>
  <si>
    <t xml:space="preserve">  指中央和地方人民政府的活动，以及依法管理全国或地方综合事务的政府主管部门的活动，还包括政府事务管理</t>
  </si>
  <si>
    <t xml:space="preserve">    对外事务管理机构</t>
  </si>
  <si>
    <t xml:space="preserve">    公共安全管理机构</t>
  </si>
  <si>
    <t xml:space="preserve">  指除消防服务以外的公共安全管理机构</t>
  </si>
  <si>
    <t xml:space="preserve">    社会事务管理机构</t>
  </si>
  <si>
    <t xml:space="preserve">    经济事务管理机构</t>
  </si>
  <si>
    <t xml:space="preserve">    行政监督检查机构</t>
  </si>
  <si>
    <t xml:space="preserve">  指依法对社会经济活动进行监督、稽查、检查、查处等活动，包括独立（或相对独立）于各级行政管理机构的执法检查大队的活动</t>
  </si>
  <si>
    <t xml:space="preserve">  人民法院和人民检察院</t>
  </si>
  <si>
    <t xml:space="preserve">  指宪法规定的人民法院和人民检察院的活动</t>
  </si>
  <si>
    <t xml:space="preserve">    人民法院</t>
  </si>
  <si>
    <t xml:space="preserve">  指各级人民法院的活动</t>
  </si>
  <si>
    <t xml:space="preserve">    人民检察院</t>
  </si>
  <si>
    <t xml:space="preserve">  指各级人民检察院的活动</t>
  </si>
  <si>
    <t xml:space="preserve">  其他国家机构</t>
  </si>
  <si>
    <t xml:space="preserve">  指其他未另列明的国家机构的活动</t>
  </si>
  <si>
    <t>消防管理机构</t>
  </si>
  <si>
    <t>其他未列明国家机构</t>
  </si>
  <si>
    <t>人民政协、民主党派</t>
  </si>
  <si>
    <t xml:space="preserve">  人民政协</t>
  </si>
  <si>
    <t xml:space="preserve">  指全国人民政治协商会议及各级人民政协的活动</t>
  </si>
  <si>
    <t xml:space="preserve">  民主党派</t>
  </si>
  <si>
    <t>社会保障</t>
  </si>
  <si>
    <t xml:space="preserve">  基本保险</t>
  </si>
  <si>
    <t xml:space="preserve">  指依据国家有关规定开展的各种社会保障活动</t>
  </si>
  <si>
    <t xml:space="preserve">    基本养老保险</t>
  </si>
  <si>
    <t xml:space="preserve">  指职工基本养老保险、城乡居民基本养老保险的基金、经办、投资、管理等有关活动</t>
  </si>
  <si>
    <t xml:space="preserve">    基本医疗保险</t>
  </si>
  <si>
    <t xml:space="preserve">  指职工基本医疗保险、城乡居民基本医疗保险的基金、经办、投资、管理等有关活动</t>
  </si>
  <si>
    <t xml:space="preserve">    失业保险</t>
  </si>
  <si>
    <t xml:space="preserve">  指失业保险的基金、经办、投资、管理等有关活动</t>
  </si>
  <si>
    <t xml:space="preserve">    工伤保险</t>
  </si>
  <si>
    <t xml:space="preserve">  指工伤医疗保险的基金、经办、投资、管理等有关活动</t>
  </si>
  <si>
    <t xml:space="preserve">    生育保险</t>
  </si>
  <si>
    <t xml:space="preserve">  指生育保险的基金、经办、投资、管理等有关活动</t>
  </si>
  <si>
    <t xml:space="preserve">    其他基本保险</t>
  </si>
  <si>
    <t xml:space="preserve">  指其他基本保险活动</t>
  </si>
  <si>
    <t xml:space="preserve">  补充保险</t>
  </si>
  <si>
    <t xml:space="preserve">  指企业年金、职业年金、补充医疗和其他补充保险</t>
  </si>
  <si>
    <t xml:space="preserve">  其他社会保障</t>
  </si>
  <si>
    <t>群众团体、社会团体和其他成员组织</t>
  </si>
  <si>
    <t xml:space="preserve">  群众团体</t>
  </si>
  <si>
    <t xml:space="preserve">  指不在社会团体登记管理机关登记的群众团体的活动</t>
  </si>
  <si>
    <t xml:space="preserve">    工会</t>
  </si>
  <si>
    <t xml:space="preserve">    妇联</t>
  </si>
  <si>
    <t xml:space="preserve">    共青团</t>
  </si>
  <si>
    <t xml:space="preserve">    其他群众团体</t>
  </si>
  <si>
    <t xml:space="preserve">  社会团体</t>
  </si>
  <si>
    <t xml:space="preserve">  指依法在社会团体登记管理机关登记的单位的活动</t>
  </si>
  <si>
    <t xml:space="preserve">    专业性团体</t>
  </si>
  <si>
    <t xml:space="preserve">  指由同一领域的成员、专家组成的社会团体（如学科、学术、文化、艺术、体育、教育、卫生等）的活动</t>
  </si>
  <si>
    <t xml:space="preserve">    行业性团体</t>
  </si>
  <si>
    <t xml:space="preserve">  指由一个行业，或某一类企业，或不同企业的雇主（经理、厂长）组成的社会团体的活动</t>
  </si>
  <si>
    <t xml:space="preserve">    其他社会团体</t>
  </si>
  <si>
    <t xml:space="preserve">  指未列明的其他社会团体的活动</t>
  </si>
  <si>
    <t xml:space="preserve">  基金会</t>
  </si>
  <si>
    <t xml:space="preserve">  指利用自然人、法人或者其他组织捐赠的财产，以从事公益事业为目的，按照国务院颁布的《基金会管理条例》的规定成立的非营利性法人的活动</t>
  </si>
  <si>
    <t xml:space="preserve">  宗教组织</t>
  </si>
  <si>
    <t xml:space="preserve">  指在民政部门登记的宗教团体的活动和在政府宗教事务部门登记的宗教活动场所的活动</t>
  </si>
  <si>
    <t xml:space="preserve">    宗教团体服务</t>
  </si>
  <si>
    <t xml:space="preserve">    宗教活动场所服务</t>
  </si>
  <si>
    <t>基层群众自治组织及其他组织</t>
  </si>
  <si>
    <t xml:space="preserve">  指通过选举产生的社区性组织，该组织为本地区提供一般性管理、调解、治安、优抚、计划生育等服务</t>
  </si>
  <si>
    <t xml:space="preserve">  社区居民自治组织</t>
  </si>
  <si>
    <t xml:space="preserve">  指城市、镇的居民通过选举产生的群众性自治组织的管理活动</t>
  </si>
  <si>
    <t xml:space="preserve">  村民自治组织</t>
  </si>
  <si>
    <t xml:space="preserve">  指农村村民通过选举产生的群众性自治组织的管理活动</t>
  </si>
  <si>
    <t>T</t>
  </si>
  <si>
    <t>国际组织</t>
  </si>
  <si>
    <t xml:space="preserve">  本门类包括97大类</t>
  </si>
  <si>
    <t xml:space="preserve">  国际组织</t>
  </si>
  <si>
    <t xml:space="preserve">  指联合国和其他国际组织驻我国境内机构等活动</t>
  </si>
  <si>
    <t>中华人民共和国企业所得税年度纳税申报表</t>
  </si>
  <si>
    <t>（A类 , 2017年版）</t>
  </si>
  <si>
    <t>税款所属期间：</t>
  </si>
  <si>
    <t xml:space="preserve">    年     月     日 </t>
  </si>
  <si>
    <t>至</t>
  </si>
  <si>
    <t xml:space="preserve">      年    月     日</t>
  </si>
  <si>
    <t>纳税人名称：</t>
  </si>
  <si>
    <t xml:space="preserve">法定代表人（签章）:                    </t>
  </si>
  <si>
    <t xml:space="preserve">年    月    日  </t>
  </si>
  <si>
    <t>经办人：</t>
  </si>
  <si>
    <t>受理人：</t>
  </si>
  <si>
    <t>经办人身份证号：</t>
  </si>
  <si>
    <t>受理税务机关（章）：</t>
  </si>
  <si>
    <t>代理机构签章：</t>
  </si>
  <si>
    <t>受理日期：   年  月  日</t>
  </si>
  <si>
    <t xml:space="preserve">                                        国家税务总局监制</t>
  </si>
  <si>
    <t>企业所得税年度纳税申报表填报表单</t>
  </si>
  <si>
    <t>表单编号</t>
  </si>
  <si>
    <t>表单名称</t>
  </si>
  <si>
    <t>A000000</t>
  </si>
  <si>
    <t>企业基础信息表</t>
  </si>
  <si>
    <t>A100000</t>
  </si>
  <si>
    <t>中华人民共和国企业所得税年度纳税申报表（A类）</t>
  </si>
  <si>
    <t>A101010</t>
  </si>
  <si>
    <t>□</t>
  </si>
  <si>
    <t>A102010</t>
  </si>
  <si>
    <t>A103000</t>
  </si>
  <si>
    <t>A104000</t>
  </si>
  <si>
    <t>A105000</t>
  </si>
  <si>
    <t>A105020</t>
  </si>
  <si>
    <t>A105030</t>
  </si>
  <si>
    <t>A105040</t>
  </si>
  <si>
    <t>A105050</t>
  </si>
  <si>
    <t>A105060</t>
  </si>
  <si>
    <t>A105070</t>
  </si>
  <si>
    <t>A105080</t>
  </si>
  <si>
    <t>A105090</t>
  </si>
  <si>
    <t>A105100</t>
  </si>
  <si>
    <t>A105110</t>
  </si>
  <si>
    <t>A105120</t>
  </si>
  <si>
    <t>A106000</t>
  </si>
  <si>
    <t>A107010</t>
  </si>
  <si>
    <t>A107011</t>
  </si>
  <si>
    <t>A107012</t>
  </si>
  <si>
    <t>A107020</t>
  </si>
  <si>
    <t>A107030</t>
  </si>
  <si>
    <t>A107040</t>
  </si>
  <si>
    <t>A107041</t>
  </si>
  <si>
    <t>A107042</t>
  </si>
  <si>
    <t>A107050</t>
  </si>
  <si>
    <t>A108000</t>
  </si>
  <si>
    <t>A108010</t>
  </si>
  <si>
    <t>A108020</t>
  </si>
  <si>
    <t>A108030</t>
  </si>
  <si>
    <t>A109000</t>
  </si>
  <si>
    <t>A109010</t>
  </si>
  <si>
    <t>说明：企业应当根据实际情况选择需要填报的表单。</t>
  </si>
  <si>
    <t>相关政策</t>
  </si>
  <si>
    <t>中华人民共和国企业所得税法（2018年版）</t>
  </si>
  <si>
    <t>中华人民共和国企业所得税法实施条例</t>
  </si>
  <si>
    <t>中华人民共和国税收征收管理法（2015年修订版）</t>
  </si>
  <si>
    <t>中华人民共和国税收征收管理法实施细则</t>
  </si>
  <si>
    <t>100基本信息</t>
  </si>
  <si>
    <t>101汇总纳税企业</t>
  </si>
  <si>
    <t>总机构（跨省）——适用《跨地区经营汇总纳税企业所得税征收管理办法》</t>
  </si>
  <si>
    <t>总机构（跨省）——不适用《跨地区经营汇总纳税企业所得税征收管理办法》</t>
  </si>
  <si>
    <t>总机构（省内）</t>
  </si>
  <si>
    <t>分支机构（须进行完整年度纳税申报且按比例纳税）——就地缴纳比例=     %</t>
  </si>
  <si>
    <t>分支机构（须进行完整年度纳税申报但不就地缴纳）</t>
  </si>
  <si>
    <t>否</t>
  </si>
  <si>
    <t>102所属行业明细代码</t>
  </si>
  <si>
    <t>103资产总额（万元）</t>
  </si>
  <si>
    <t>104从业人数</t>
  </si>
  <si>
    <t>105国家限制或禁止行业</t>
  </si>
  <si>
    <t>□是   □否</t>
  </si>
  <si>
    <t>106非营利组织</t>
  </si>
  <si>
    <t>□是    □否</t>
  </si>
  <si>
    <t>107存在境外关联交易</t>
  </si>
  <si>
    <t>108上市公司</t>
  </si>
  <si>
    <t>是（□境内 □境外）√否</t>
  </si>
  <si>
    <t>109从事股权投资业务</t>
  </si>
  <si>
    <t>110适用的会计准则或会计制度</t>
  </si>
  <si>
    <t>企业会计准则（ □一般企业    □银行    □证券    □保险    □担保 ）</t>
  </si>
  <si>
    <t>□小企业会计准则</t>
  </si>
  <si>
    <t>□企业会计制度</t>
  </si>
  <si>
    <t>事业单位会计准则（ □事业单位会计制度  □科学事业单位会计制度  □医院会计制度</t>
  </si>
  <si>
    <t>□高等学校会计制度      □中小学校会计制度      □彩票机构会计制度）</t>
  </si>
  <si>
    <t>□民间非营利组织会计制度</t>
  </si>
  <si>
    <t>□村集体经济组织会计制度</t>
  </si>
  <si>
    <t>□农民专业合作社财务会计制度（试行）</t>
  </si>
  <si>
    <t>□其他</t>
  </si>
  <si>
    <t>200企业重组及递延纳税事项</t>
  </si>
  <si>
    <t>201发生资产（股权）划转特殊性税务处理事项</t>
  </si>
  <si>
    <t>□是</t>
  </si>
  <si>
    <t>□否</t>
  </si>
  <si>
    <t>202发生非货币性资产投资递延纳税事项</t>
  </si>
  <si>
    <t>203发生技术入股递延纳税事项</t>
  </si>
  <si>
    <t>204发生企业重组事项</t>
  </si>
  <si>
    <t>是（□一般性税务处理   □特殊性税务处理）  □否</t>
  </si>
  <si>
    <t>204-1重组开始时间</t>
  </si>
  <si>
    <t xml:space="preserve">      年    月    日</t>
  </si>
  <si>
    <t>204-2重组完成时间</t>
  </si>
  <si>
    <t xml:space="preserve">   年    月    日</t>
  </si>
  <si>
    <t>204-3重组交易类型</t>
  </si>
  <si>
    <t>□法律形式改变</t>
  </si>
  <si>
    <t>□债务重组</t>
  </si>
  <si>
    <t>□股权收购</t>
  </si>
  <si>
    <t>□资产收购</t>
  </si>
  <si>
    <t>□合并</t>
  </si>
  <si>
    <t>□分立</t>
  </si>
  <si>
    <t>204-4企业在重组业务中所属当事方类型</t>
  </si>
  <si>
    <t>*</t>
  </si>
  <si>
    <t>□债务人</t>
  </si>
  <si>
    <t>□收购方</t>
  </si>
  <si>
    <t>□合并企业</t>
  </si>
  <si>
    <t>□分立企业</t>
  </si>
  <si>
    <t>□债权人</t>
  </si>
  <si>
    <t>□转让方</t>
  </si>
  <si>
    <t>□被合并企业</t>
  </si>
  <si>
    <t>□被分立企业</t>
  </si>
  <si>
    <t>□被收购企业</t>
  </si>
  <si>
    <t>□被合并企业股东</t>
  </si>
  <si>
    <t>□被分立企业股东</t>
  </si>
  <si>
    <t>300企业主要股东及分红情况</t>
  </si>
  <si>
    <t>股东名称</t>
  </si>
  <si>
    <t>证件种类</t>
  </si>
  <si>
    <t>证件号码</t>
  </si>
  <si>
    <t>投资比例</t>
  </si>
  <si>
    <t>当年（决议日）分配的股息、红利等权益性投资收益金额</t>
  </si>
  <si>
    <t>国籍（注册地址）</t>
  </si>
  <si>
    <t>其余股东合计</t>
  </si>
  <si>
    <t>——</t>
  </si>
  <si>
    <t>企业会计准则</t>
  </si>
  <si>
    <t>事业单位会计准则</t>
  </si>
  <si>
    <r>
      <rPr>
        <sz val="11"/>
        <color theme="1"/>
        <rFont val="等线"/>
        <family val="3"/>
        <charset val="134"/>
        <scheme val="minor"/>
      </rPr>
      <t xml:space="preserve">企业会计准则（ </t>
    </r>
    <r>
      <rPr>
        <sz val="11"/>
        <color rgb="FFFF0000"/>
        <rFont val="等线"/>
        <family val="3"/>
        <charset val="134"/>
        <scheme val="minor"/>
      </rPr>
      <t>□</t>
    </r>
    <r>
      <rPr>
        <sz val="11"/>
        <color theme="1"/>
        <rFont val="等线"/>
        <family val="3"/>
        <charset val="134"/>
        <scheme val="minor"/>
      </rPr>
      <t>一般企业    □银行    □证券    □保险    □担保 ）</t>
    </r>
  </si>
  <si>
    <r>
      <rPr>
        <sz val="11"/>
        <color theme="1"/>
        <rFont val="等线"/>
        <family val="3"/>
        <charset val="134"/>
        <scheme val="minor"/>
      </rPr>
      <t xml:space="preserve">企业会计准则（ </t>
    </r>
    <r>
      <rPr>
        <sz val="11"/>
        <color rgb="FFFF0000"/>
        <rFont val="等线"/>
        <family val="3"/>
        <charset val="134"/>
        <scheme val="minor"/>
      </rPr>
      <t>√</t>
    </r>
    <r>
      <rPr>
        <sz val="11"/>
        <color theme="1"/>
        <rFont val="等线"/>
        <family val="3"/>
        <charset val="134"/>
        <scheme val="minor"/>
      </rPr>
      <t>一般企业    □银行    □证券    □保险    □担保 ）</t>
    </r>
  </si>
  <si>
    <t>事业单位会计准则（ √事业单位会计制度  □科学事业单位会计制度  □医院会计制度</t>
  </si>
  <si>
    <r>
      <rPr>
        <sz val="11"/>
        <color theme="1"/>
        <rFont val="等线"/>
        <family val="3"/>
        <charset val="134"/>
        <scheme val="minor"/>
      </rPr>
      <t xml:space="preserve">企业会计准则（ □一般企业    </t>
    </r>
    <r>
      <rPr>
        <sz val="11"/>
        <color rgb="FFFF0000"/>
        <rFont val="等线"/>
        <family val="3"/>
        <charset val="134"/>
        <scheme val="minor"/>
      </rPr>
      <t>√</t>
    </r>
    <r>
      <rPr>
        <sz val="11"/>
        <color theme="1"/>
        <rFont val="等线"/>
        <family val="3"/>
        <charset val="134"/>
        <scheme val="minor"/>
      </rPr>
      <t>银行    □证券    □保险    □担保 ）</t>
    </r>
  </si>
  <si>
    <t>事业单位会计准则（ □事业单位会计制度  √科学事业单位会计制度  □医院会计制度</t>
  </si>
  <si>
    <r>
      <rPr>
        <sz val="11"/>
        <color theme="1"/>
        <rFont val="等线"/>
        <family val="3"/>
        <charset val="134"/>
        <scheme val="minor"/>
      </rPr>
      <t xml:space="preserve">企业会计准则（ □一般企业    □银行    </t>
    </r>
    <r>
      <rPr>
        <sz val="11"/>
        <color rgb="FFFF0000"/>
        <rFont val="等线"/>
        <family val="3"/>
        <charset val="134"/>
        <scheme val="minor"/>
      </rPr>
      <t>√</t>
    </r>
    <r>
      <rPr>
        <sz val="11"/>
        <color theme="1"/>
        <rFont val="等线"/>
        <family val="3"/>
        <charset val="134"/>
        <scheme val="minor"/>
      </rPr>
      <t>证券    □保险    □担保 ）</t>
    </r>
  </si>
  <si>
    <t>事业单位会计准则（ □事业单位会计制度  □科学事业单位会计制度  √医院会计制度</t>
  </si>
  <si>
    <r>
      <rPr>
        <sz val="11"/>
        <color theme="1"/>
        <rFont val="等线"/>
        <family val="3"/>
        <charset val="134"/>
        <scheme val="minor"/>
      </rPr>
      <t xml:space="preserve">企业会计准则（ □一般企业    □银行    □证券    </t>
    </r>
    <r>
      <rPr>
        <sz val="11"/>
        <color rgb="FFFF0000"/>
        <rFont val="等线"/>
        <family val="3"/>
        <charset val="134"/>
        <scheme val="minor"/>
      </rPr>
      <t>√</t>
    </r>
    <r>
      <rPr>
        <sz val="11"/>
        <color theme="1"/>
        <rFont val="等线"/>
        <family val="3"/>
        <charset val="134"/>
        <scheme val="minor"/>
      </rPr>
      <t>保险    □担保 ）</t>
    </r>
  </si>
  <si>
    <r>
      <rPr>
        <sz val="11"/>
        <color theme="1"/>
        <rFont val="等线"/>
        <family val="3"/>
        <charset val="134"/>
        <scheme val="minor"/>
      </rPr>
      <t xml:space="preserve">企业会计准则（ □一般企业    □银行    □证券    □保险    </t>
    </r>
    <r>
      <rPr>
        <sz val="11"/>
        <color rgb="FFFF0000"/>
        <rFont val="等线"/>
        <family val="3"/>
        <charset val="134"/>
        <scheme val="minor"/>
      </rPr>
      <t>√</t>
    </r>
    <r>
      <rPr>
        <sz val="11"/>
        <color theme="1"/>
        <rFont val="等线"/>
        <family val="3"/>
        <charset val="134"/>
        <scheme val="minor"/>
      </rPr>
      <t>担保 ）</t>
    </r>
  </si>
  <si>
    <t>基本经营情况（必填项目）</t>
  </si>
  <si>
    <t>101纳税申报企业类型（填写代码）</t>
  </si>
  <si>
    <t>102分支机构就地纳税比例（%）</t>
  </si>
  <si>
    <t>103资产总额（填写平均值，单位：万元）</t>
  </si>
  <si>
    <t>105所属国民经济行业（填写代码）</t>
  </si>
  <si>
    <t>106从事国家限制或禁止行业</t>
  </si>
  <si>
    <t>□是 √否</t>
  </si>
  <si>
    <t>107适用会计准则或会计制度（填写代码）</t>
  </si>
  <si>
    <t>109小型微利企业</t>
  </si>
  <si>
    <t>110上市公司</t>
  </si>
  <si>
    <t>是（□境内□境外）  √否</t>
  </si>
  <si>
    <t>有关涉税事项情况（存在或者发生下列事项时必填）</t>
  </si>
  <si>
    <t>201从事股权投资业务</t>
  </si>
  <si>
    <t>202存在境外关联交易</t>
  </si>
  <si>
    <t>203选择采用的境外所得抵免方式</t>
  </si>
  <si>
    <t>□分国（地区）不分项  □不分国（地区）不分项</t>
  </si>
  <si>
    <t>204有限合伙制创业投资企业的法人合伙人</t>
  </si>
  <si>
    <t>205创业投资企业</t>
  </si>
  <si>
    <t>206技术先进型服务企业类型（填写代码）</t>
  </si>
  <si>
    <t>207非营利组织</t>
  </si>
  <si>
    <t>208软件、集成电路企业类型（填写代码）</t>
  </si>
  <si>
    <t>209集成电路生产项目类型</t>
  </si>
  <si>
    <t>210科技型中小企业</t>
  </si>
  <si>
    <r>
      <rPr>
        <sz val="10"/>
        <color theme="1"/>
        <rFont val="宋体"/>
        <family val="3"/>
        <charset val="134"/>
      </rPr>
      <t>210-1</t>
    </r>
    <r>
      <rPr>
        <u/>
        <sz val="10"/>
        <color theme="1"/>
        <rFont val="宋体"/>
        <family val="3"/>
        <charset val="134"/>
      </rPr>
      <t xml:space="preserve">    </t>
    </r>
    <r>
      <rPr>
        <sz val="10"/>
        <color theme="1"/>
        <rFont val="宋体"/>
        <family val="3"/>
        <charset val="134"/>
      </rPr>
      <t>年（申报所属期年度）入库编号1</t>
    </r>
  </si>
  <si>
    <t>210-2入库时间1</t>
  </si>
  <si>
    <r>
      <rPr>
        <sz val="10"/>
        <color theme="1"/>
        <rFont val="宋体"/>
        <family val="3"/>
        <charset val="134"/>
      </rPr>
      <t>210-3</t>
    </r>
    <r>
      <rPr>
        <u/>
        <sz val="10"/>
        <color theme="1"/>
        <rFont val="宋体"/>
        <family val="3"/>
        <charset val="134"/>
      </rPr>
      <t xml:space="preserve">    </t>
    </r>
    <r>
      <rPr>
        <sz val="10"/>
        <color theme="1"/>
        <rFont val="宋体"/>
        <family val="3"/>
        <charset val="134"/>
      </rPr>
      <t>年（所属期下一年度）入库编号2</t>
    </r>
  </si>
  <si>
    <t>210-4入库时间2</t>
  </si>
  <si>
    <t>211高新技术企业申报所属期年度有效的高新技术企业证书</t>
  </si>
  <si>
    <t xml:space="preserve"> 211-1 证书编号1</t>
  </si>
  <si>
    <t>211-2发证时间1</t>
  </si>
  <si>
    <t xml:space="preserve"> 211-3 证书编号2</t>
  </si>
  <si>
    <t>211-4发证时间2</t>
  </si>
  <si>
    <t>212重组事项税务处理方式</t>
  </si>
  <si>
    <t>213重组交易类型（填写代码）</t>
  </si>
  <si>
    <t>214重组当事方类型（填写代码）</t>
  </si>
  <si>
    <t>215政策性搬迁开始时间</t>
  </si>
  <si>
    <t>216发生政策性搬迁且停止生产经营无所得年度</t>
  </si>
  <si>
    <t>217政策性搬迁损失分期扣除年度</t>
  </si>
  <si>
    <t>218发生非货币性资产对外投资递延纳税事项</t>
  </si>
  <si>
    <t>219非货币性资产对外投资转让所得递延纳税年度</t>
  </si>
  <si>
    <t>220发生技术成果投资入股递延纳税事项</t>
  </si>
  <si>
    <t>221技术成果投资入股递延纳税年度</t>
  </si>
  <si>
    <t>222发生资产（股权）划转特殊性税务处理事项</t>
  </si>
  <si>
    <t>223债务重组所得递延纳税年度</t>
  </si>
  <si>
    <t>主要股东及分红情况（必填项目）</t>
  </si>
  <si>
    <t>投资比例（%）</t>
  </si>
  <si>
    <t>国籍
（注册地址）</t>
  </si>
  <si>
    <t>相关法规</t>
  </si>
  <si>
    <t>国家税务总局关于印发跨地区经营汇总纳税企业所得税征收管理办法的公告（国家税务总局公告2012年第57号)</t>
  </si>
  <si>
    <t>国家税务总局关于修改部分税收规范性文件的公告(国家税务总局公告2018年第31号)</t>
  </si>
  <si>
    <t>财政部关于修订印发2018年度一般企业财务报表格式的通知（财会〔2018〕15号）</t>
  </si>
  <si>
    <t>财政部 税务总局关于进一步扩大小型微利企业所得税优惠政策范围的通知（财税〔2018〕77号)</t>
  </si>
  <si>
    <t>财政部 税务总局关于完善企业境外所得税收抵免政策问题的通知（财税〔2017〕84号）</t>
  </si>
  <si>
    <t>中华人民共和国合伙企业法</t>
  </si>
  <si>
    <t>创业投资企业管理暂行办法（国家发展和改革委员会令第39号）</t>
  </si>
  <si>
    <t>私募投资基金监督管理暂行办法(证监会令第105号)</t>
  </si>
  <si>
    <t>财政部 税务总局 商务部 科技部 国家发展改革委关于将技术先进型服务企业所得税政策推广至全国实施的通知（财税〔2017〕79号）</t>
  </si>
  <si>
    <t>财政部 税务总局 商务部 科技部 国家发展改革委关于将服务贸易创新发展试点地区技术先进型服务企业所得税政策推广至全国实施的通知（财税〔2018〕44号</t>
  </si>
  <si>
    <t>财政部 国家税务总局 发展改革委 工业和信息化部关于软件和集成电路产业企业所得税优惠政策有关问题的通知（财税〔2016〕49号）</t>
  </si>
  <si>
    <t>财政部 税务总局 国家发展改革委 工业和信息化部关于集成电路生产企业有关企业所得税政策问题的通知（财税〔2018〕27号）</t>
  </si>
  <si>
    <t>财政部 国家税务总局 发展改革委 工业和信息化部关于进一步鼓励集成电路产业发展企业所得税政策的通知（财税〔2015〕6号）</t>
  </si>
  <si>
    <t>财政部 国家税务总局关于企业重组业务企业所得税处理若干问题的通知（财税〔2009〕59号)</t>
  </si>
  <si>
    <t>国家税务总局关于企业重组业务企业所得税征收管理若干问题的公告（国家税务总局公告2015年第48号发布、国家税务总局公告2018年第31号修改）</t>
  </si>
  <si>
    <t>财政部 国家税务总局关于非货币性资产投资企业所得税政策问题的通知（财税〔2014〕116号）</t>
  </si>
  <si>
    <t>国家税务总局关于非货币性资产投资企业所得税有关征管问题的公告（国家税务总局公告2015年第33号）</t>
  </si>
  <si>
    <t>财政部 国家税务总局关于完善股权激励和技术入股有关所得税政策的通知（财税〔2016〕101号）</t>
  </si>
  <si>
    <t>国家税务总局关于股权激励和技术入股所得税征管问题的公告（国家税务总局公告2016年第62号）</t>
  </si>
  <si>
    <t>财政部 国家税务总局关于促进企业重组有关企业所得税处理问题的通知（财税〔2014〕109号）</t>
  </si>
  <si>
    <t>国家税务总局关于资产（股权）划转企业所得税征管问题的公告（国家税务总局公告2015年第40号）</t>
  </si>
  <si>
    <t>企业政策性搬迁所得税管理办法（国家税务总局公告2012年第40号）</t>
  </si>
  <si>
    <t>A100000       中华人民共和国企业所得税年度纳税申报表（A类）</t>
  </si>
  <si>
    <t>行次</t>
  </si>
  <si>
    <t>类别</t>
  </si>
  <si>
    <t>项        目</t>
  </si>
  <si>
    <t>金    额</t>
  </si>
  <si>
    <t>利润总额计算</t>
  </si>
  <si>
    <t>一、营业收入(填写A101010\101020\103000)</t>
  </si>
  <si>
    <t>请选择企业类型</t>
  </si>
  <si>
    <t>一般企业</t>
  </si>
  <si>
    <t>减：营业成本(填写A102010\102020\103000)</t>
  </si>
  <si>
    <t>财务报表格式</t>
  </si>
  <si>
    <t>减：税金及附加</t>
  </si>
  <si>
    <t>减：销售费用(填写A104000)</t>
  </si>
  <si>
    <t>减：管理费用(填写A104000)</t>
  </si>
  <si>
    <t>减：财务费用(填写A104000)</t>
  </si>
  <si>
    <t>加：公允价值变动收益</t>
  </si>
  <si>
    <t>加：投资收益</t>
  </si>
  <si>
    <t>二、营业利润(1-2-3-4-5-6-7+8+9)</t>
  </si>
  <si>
    <t>加：营业外收入(填写A101010\101020\103000)</t>
  </si>
  <si>
    <t>减：营业外支出(填写A102010\102020\103000)</t>
  </si>
  <si>
    <t>三、利润总额（10+11-12）</t>
  </si>
  <si>
    <t>应纳税所得额计算</t>
  </si>
  <si>
    <t>减：境外所得（填写A108010）</t>
  </si>
  <si>
    <t>加：纳税调整增加额（填写A105000）</t>
  </si>
  <si>
    <t>减：纳税调整减少额（填写A105000）</t>
  </si>
  <si>
    <t>减：免税、减计收入及加计扣除（填写A107010）</t>
  </si>
  <si>
    <t>加：境外应税所得抵减境内亏损（填写A108000）</t>
  </si>
  <si>
    <t>四、纳税调整后所得（13-14+15-16-17+18）</t>
  </si>
  <si>
    <t>减：所得减免（填写A107020）</t>
  </si>
  <si>
    <t>减：弥补以前年度亏损（填写A106000）</t>
  </si>
  <si>
    <t>减：抵扣应纳税所得额（填写A107030）</t>
  </si>
  <si>
    <t>应纳税额计算</t>
  </si>
  <si>
    <t>税率（25%）</t>
  </si>
  <si>
    <t>六、应纳所得税额（23×24）</t>
  </si>
  <si>
    <t>减：减免所得税额（填写A107040）</t>
  </si>
  <si>
    <t>减：抵免所得税额（填写A107050）</t>
  </si>
  <si>
    <t>七、应纳税额（25-26-27）</t>
  </si>
  <si>
    <t>加：境外所得应纳所得税额（填写A108000）</t>
  </si>
  <si>
    <t>减：境外所得抵免所得税额（填写A108000）</t>
  </si>
  <si>
    <t>八、实际应纳所得税额（28+29-30）</t>
  </si>
  <si>
    <t>减：本年累计实际已缴纳的所得税额</t>
  </si>
  <si>
    <t>九、本年应补（退）所得税额（31-32）</t>
  </si>
  <si>
    <t>其中：总机构分摊本年应补（退）所得税额(填写A109000)</t>
  </si>
  <si>
    <t xml:space="preserve">             财政集中分配本年应补（退）所得税额(填写A109000)</t>
  </si>
  <si>
    <t xml:space="preserve">             总机构主体生产经营部门分摊本年应补（退）所得税额(填写A109000)</t>
  </si>
  <si>
    <t>A101010            一般企业收入明细表</t>
  </si>
  <si>
    <t>项目</t>
  </si>
  <si>
    <t>金额</t>
  </si>
  <si>
    <t>一、营业收入（2+9）</t>
  </si>
  <si>
    <t>（一）主营业务收入（3+5+6+7+8）</t>
  </si>
  <si>
    <t>1.销售商品收入</t>
  </si>
  <si>
    <t>其中：非货币性资产交换收入</t>
  </si>
  <si>
    <t>2.提供劳务收入</t>
  </si>
  <si>
    <t>3.建造合同收入</t>
  </si>
  <si>
    <t>4.让渡资产使用权收入</t>
  </si>
  <si>
    <t>5.其他</t>
  </si>
  <si>
    <t>（二）其他业务收入（10+12+13+14+15）</t>
  </si>
  <si>
    <t>1.销售材料收入</t>
  </si>
  <si>
    <t>2.出租固定资产收入</t>
  </si>
  <si>
    <t>3.出租无形资产收入</t>
  </si>
  <si>
    <t>4.出租包装物和商品收入</t>
  </si>
  <si>
    <t>二、营业外收入（17+18+19+20+21+22+23+24+25+26）</t>
  </si>
  <si>
    <t>（一）非流动资产处置利得</t>
  </si>
  <si>
    <t>（二）非货币性资产交换利得</t>
  </si>
  <si>
    <t>（三）债务重组利得</t>
  </si>
  <si>
    <t>（四）政府补助利得</t>
  </si>
  <si>
    <t>（五）盘盈利得</t>
  </si>
  <si>
    <t>（六）捐赠利得</t>
  </si>
  <si>
    <t>（七）罚没利得</t>
  </si>
  <si>
    <t>（八）确实无法偿付的应付款项</t>
  </si>
  <si>
    <t>（九）汇兑收益</t>
  </si>
  <si>
    <t>（十）其他</t>
  </si>
  <si>
    <r>
      <rPr>
        <b/>
        <sz val="14"/>
        <color theme="1"/>
        <rFont val="Times New Roman"/>
        <family val="1"/>
      </rPr>
      <t xml:space="preserve">A101020                              </t>
    </r>
    <r>
      <rPr>
        <b/>
        <sz val="14"/>
        <color theme="1"/>
        <rFont val="宋体"/>
        <family val="3"/>
        <charset val="134"/>
      </rPr>
      <t>金融企业收入明细表</t>
    </r>
  </si>
  <si>
    <t>一、营业收入（2+18+27+32+33+34）</t>
  </si>
  <si>
    <t>（一）银行业务收入（3+10）</t>
  </si>
  <si>
    <t>1.利息收入（4+5+6+7+8+9）</t>
  </si>
  <si>
    <t>（1）存放同业</t>
  </si>
  <si>
    <t>（2）存放中央银行</t>
  </si>
  <si>
    <t>（3）拆出资金</t>
  </si>
  <si>
    <t>（4）发放贷款及垫资</t>
  </si>
  <si>
    <t>（5）买入返售金融资产</t>
  </si>
  <si>
    <t>（6）其他</t>
  </si>
  <si>
    <t>2.手续费及佣金收入（11+12+13+14+15+16+17）</t>
  </si>
  <si>
    <t>（1）结算与清算手续费</t>
  </si>
  <si>
    <t>（2）代理业务手续费</t>
  </si>
  <si>
    <t>（3）信用承诺手续费及佣金</t>
  </si>
  <si>
    <t>（4）银行卡手续费</t>
  </si>
  <si>
    <t>（5）顾问和咨询费</t>
  </si>
  <si>
    <t>（6）托管及其他受托业务佣金</t>
  </si>
  <si>
    <t>（7）其他</t>
  </si>
  <si>
    <t>（二）证券业务收入（19+26）</t>
  </si>
  <si>
    <t>1.证券业务手续费及佣金收入（20+21+22+23+24+25）</t>
  </si>
  <si>
    <t>（1）证券承销业务</t>
  </si>
  <si>
    <t>（2）证券经纪业务</t>
  </si>
  <si>
    <t>（3）受托客户资产管理业务</t>
  </si>
  <si>
    <t>（4）代理兑付证券</t>
  </si>
  <si>
    <t>（5）代理保管证券</t>
  </si>
  <si>
    <t>2.其他证券业务收入</t>
  </si>
  <si>
    <t>（三）已赚保费（28-30-31）</t>
  </si>
  <si>
    <t>1.保险业务收入</t>
  </si>
  <si>
    <t xml:space="preserve">          其中：分保费收入</t>
  </si>
  <si>
    <t>2.分出保费</t>
  </si>
  <si>
    <t>3.提取未到期责任准备金</t>
  </si>
  <si>
    <t>（四）其他金融业务收入</t>
  </si>
  <si>
    <t>（五）汇兑收益（损失以“-”号填列）</t>
  </si>
  <si>
    <t>（六）其他业务收入</t>
  </si>
  <si>
    <t>二、营业外收入（36+37+38+39+40+41+42）</t>
  </si>
  <si>
    <t>（七）其他</t>
  </si>
  <si>
    <t>A102010              一般企业成本支出明细表</t>
  </si>
  <si>
    <t>一、营业成本（2+9）</t>
  </si>
  <si>
    <t xml:space="preserve">       1.销售商品成本</t>
  </si>
  <si>
    <t xml:space="preserve">         其中:非货币性资产交换成本</t>
  </si>
  <si>
    <t xml:space="preserve">       2.提供劳务成本</t>
  </si>
  <si>
    <t xml:space="preserve">       3.建造合同成本</t>
  </si>
  <si>
    <t xml:space="preserve">       4.让渡资产使用权成本</t>
  </si>
  <si>
    <t xml:space="preserve">       5.其他</t>
  </si>
  <si>
    <t xml:space="preserve">   （二）其他业务成本（10+12+13+14+15）</t>
  </si>
  <si>
    <t xml:space="preserve">       1. 销售材料成本</t>
  </si>
  <si>
    <t xml:space="preserve">       2.出租固定资产成本</t>
  </si>
  <si>
    <t xml:space="preserve">       3.出租无形资产成本</t>
  </si>
  <si>
    <t xml:space="preserve">       4.包装物出租成本</t>
  </si>
  <si>
    <t>二、营业外支出（17+18+19+20+21+22+23+24+25+26）</t>
  </si>
  <si>
    <t xml:space="preserve">   （一）非流动资产处置损失</t>
  </si>
  <si>
    <t xml:space="preserve">   （二）非货币性资产交换损失</t>
  </si>
  <si>
    <t xml:space="preserve">   （三）债务重组损失</t>
  </si>
  <si>
    <t xml:space="preserve">   （四）非常损失</t>
  </si>
  <si>
    <t xml:space="preserve">   （五）捐赠支出</t>
  </si>
  <si>
    <t xml:space="preserve">   （六）赞助支出</t>
  </si>
  <si>
    <t xml:space="preserve">   （七）罚没支出</t>
  </si>
  <si>
    <t xml:space="preserve">   （八）坏账损失</t>
  </si>
  <si>
    <t xml:space="preserve">   （九）无法收回的债券股权投资损失</t>
  </si>
  <si>
    <t xml:space="preserve">   （十）其他</t>
  </si>
  <si>
    <r>
      <rPr>
        <b/>
        <sz val="14"/>
        <color theme="1"/>
        <rFont val="Times New Roman"/>
        <family val="1"/>
      </rPr>
      <t xml:space="preserve">A102020                                  </t>
    </r>
    <r>
      <rPr>
        <b/>
        <sz val="14"/>
        <color theme="1"/>
        <rFont val="宋体"/>
        <family val="3"/>
        <charset val="134"/>
      </rPr>
      <t>金融企业支出明细表</t>
    </r>
  </si>
  <si>
    <t>一、营业支出（2+15+25+31+32）</t>
  </si>
  <si>
    <t xml:space="preserve">   （一）银行业务支出（3+11）</t>
  </si>
  <si>
    <t xml:space="preserve">       1.银行利息支出（4+5+6+7+8+9+10）</t>
  </si>
  <si>
    <t xml:space="preserve">        （1）同业存放</t>
  </si>
  <si>
    <t xml:space="preserve">        （2）向中央银行借款</t>
  </si>
  <si>
    <t xml:space="preserve">        （3）拆入资金</t>
  </si>
  <si>
    <t xml:space="preserve">        （4）吸收存款</t>
  </si>
  <si>
    <t xml:space="preserve">        （5）卖出回购金融资产</t>
  </si>
  <si>
    <t xml:space="preserve">        （6）发行债券</t>
  </si>
  <si>
    <t xml:space="preserve">        （7）其他</t>
  </si>
  <si>
    <t xml:space="preserve">       2.银行手续费及佣金支出（12+13+14）</t>
  </si>
  <si>
    <t xml:space="preserve">        （1）手续费支出</t>
  </si>
  <si>
    <t xml:space="preserve">        （2）佣金支出</t>
  </si>
  <si>
    <t xml:space="preserve">        （3）其他</t>
  </si>
  <si>
    <t xml:space="preserve">   （二）保险业务支出（16+17-18+19-20+21+22-23+24）</t>
  </si>
  <si>
    <t xml:space="preserve">       1.退保金</t>
  </si>
  <si>
    <t xml:space="preserve">       2.赔付支出</t>
  </si>
  <si>
    <t xml:space="preserve">         减：摊回赔付支出</t>
  </si>
  <si>
    <t xml:space="preserve">       3.提取保险责任准备金</t>
  </si>
  <si>
    <t xml:space="preserve">         减：摊回保险责任准备金</t>
  </si>
  <si>
    <t xml:space="preserve">       4.保单红利支出</t>
  </si>
  <si>
    <t xml:space="preserve">       5.分保费用</t>
  </si>
  <si>
    <t xml:space="preserve">         减：摊回分保费用</t>
  </si>
  <si>
    <t xml:space="preserve">       6.保险业务手续费及佣金支出</t>
  </si>
  <si>
    <t xml:space="preserve">    （三）证券业务支出（26+30）</t>
  </si>
  <si>
    <t xml:space="preserve">       1.证券业务手续费及佣金支出（27+28+29）</t>
  </si>
  <si>
    <t xml:space="preserve">        （1）证券经纪业务手续费支出</t>
  </si>
  <si>
    <t xml:space="preserve">       2.其他证券业务支出</t>
  </si>
  <si>
    <t xml:space="preserve">   （四）其他金融业务支出</t>
  </si>
  <si>
    <t xml:space="preserve">   （五）其他业务成本</t>
  </si>
  <si>
    <t>二、营业外支出（34+35+36+37+38+39）</t>
  </si>
  <si>
    <t xml:space="preserve">   （四）捐赠支出</t>
  </si>
  <si>
    <t xml:space="preserve">   （五）非常损失</t>
  </si>
  <si>
    <t xml:space="preserve">   （六）其他</t>
  </si>
  <si>
    <r>
      <rPr>
        <b/>
        <sz val="14"/>
        <color theme="1"/>
        <rFont val="Times New Roman"/>
        <family val="1"/>
      </rPr>
      <t xml:space="preserve">A103000                  </t>
    </r>
    <r>
      <rPr>
        <b/>
        <sz val="14"/>
        <color theme="1"/>
        <rFont val="宋体"/>
        <family val="3"/>
        <charset val="134"/>
      </rPr>
      <t>事业单位、民间非营利组织收入、支出明细表</t>
    </r>
  </si>
  <si>
    <t>一、事业单位收入（2+3+4+5+6+7）</t>
  </si>
  <si>
    <t>（一）财政补助收入</t>
  </si>
  <si>
    <t>（二）事业收入</t>
  </si>
  <si>
    <t>（三）上级补助收入</t>
  </si>
  <si>
    <t>（四）附属单位上缴收入</t>
  </si>
  <si>
    <t>（五）经营收入</t>
  </si>
  <si>
    <t>（六）其他收入（8+9）</t>
  </si>
  <si>
    <t>其中：投资收益</t>
  </si>
  <si>
    <t>其他</t>
  </si>
  <si>
    <t>二、民间非营利组织收入(11+12+13+14+15+16+17)</t>
  </si>
  <si>
    <t>（一）接受捐赠收入</t>
  </si>
  <si>
    <t>（二）会费收入</t>
  </si>
  <si>
    <t>（三）提供劳务收入</t>
  </si>
  <si>
    <t>（四）商品销售收入</t>
  </si>
  <si>
    <t>（五）政府补助收入</t>
  </si>
  <si>
    <t>（六）投资收益</t>
  </si>
  <si>
    <t>（七）其他收入</t>
  </si>
  <si>
    <t>三、事业单位支出（19+20+21+22+23）</t>
  </si>
  <si>
    <t>（一）事业支出</t>
  </si>
  <si>
    <t>（二）上缴上级支出</t>
  </si>
  <si>
    <t>（三）对附属单位补助支出</t>
  </si>
  <si>
    <t>（四）经营支出</t>
  </si>
  <si>
    <t>（五）其他支出</t>
  </si>
  <si>
    <t>四、民间非营利组织支出（25+26+27+28）</t>
  </si>
  <si>
    <t>（一）业务活动成本</t>
  </si>
  <si>
    <t>（二）管理费用</t>
  </si>
  <si>
    <t>（三）筹资费用</t>
  </si>
  <si>
    <t>（四）其他费用</t>
  </si>
  <si>
    <t>A104000                      期间费用明细表</t>
  </si>
  <si>
    <t>销售费用</t>
  </si>
  <si>
    <t>其中：
境外支付</t>
  </si>
  <si>
    <t>管理费用</t>
  </si>
  <si>
    <t>财务费用</t>
  </si>
  <si>
    <t>一、职工薪酬</t>
  </si>
  <si>
    <t>二、劳务费</t>
  </si>
  <si>
    <t>三、咨询顾问费</t>
  </si>
  <si>
    <t>四、业务招待费</t>
  </si>
  <si>
    <t>五、广告费和业务宣传费</t>
  </si>
  <si>
    <t>六、佣金和手续费</t>
  </si>
  <si>
    <t>七、资产折旧摊销费</t>
  </si>
  <si>
    <t>八、财产损耗、盘亏及毁损损失</t>
  </si>
  <si>
    <t>九、办公费</t>
  </si>
  <si>
    <t>十、董事会费</t>
  </si>
  <si>
    <t>十一、租赁费</t>
  </si>
  <si>
    <t>十二、诉讼费</t>
  </si>
  <si>
    <t>十三、差旅费</t>
  </si>
  <si>
    <t>十四、保险费</t>
  </si>
  <si>
    <t>十五、运输、仓储费</t>
  </si>
  <si>
    <t>十六、修理费</t>
  </si>
  <si>
    <t>十七、包装费</t>
  </si>
  <si>
    <t>十八、技术转让费</t>
  </si>
  <si>
    <t>十九、研究费用</t>
  </si>
  <si>
    <t>二十、各项税费</t>
  </si>
  <si>
    <t>二十一、利息收支</t>
  </si>
  <si>
    <t>二十二、汇兑差额</t>
  </si>
  <si>
    <t>二十三、现金折扣</t>
  </si>
  <si>
    <t>二十四、党组织工作经费</t>
  </si>
  <si>
    <t>二十五、其他</t>
  </si>
  <si>
    <t>合计(1+2+3+…25)</t>
  </si>
  <si>
    <t>行
次</t>
  </si>
  <si>
    <t>账载金额</t>
  </si>
  <si>
    <t>税收金额</t>
  </si>
  <si>
    <t>调增金额</t>
  </si>
  <si>
    <t>调减金额</t>
  </si>
  <si>
    <t>一、收入类调整项目（2+3+…8+10+11）</t>
  </si>
  <si>
    <t xml:space="preserve">        （一）视同销售收入（填写A105010）</t>
  </si>
  <si>
    <t>（二）未按权责发生制原则确认的收入（填写A105020）</t>
  </si>
  <si>
    <t>（三）投资收益（填写A105030）</t>
  </si>
  <si>
    <t>（四）按权益法核算长期股权投资对初始投资成本调整确认收益</t>
  </si>
  <si>
    <t>（五）交易性金融资产初始投资调整</t>
  </si>
  <si>
    <t>（六）公允价值变动净损益</t>
  </si>
  <si>
    <t>（七）不征税收入</t>
  </si>
  <si>
    <t>其中：专项用途财政性资金（填写A105040）</t>
  </si>
  <si>
    <t>（八）销售折扣、折让和退回</t>
  </si>
  <si>
    <t>（九）其他</t>
  </si>
  <si>
    <t>二、扣除类调整项目（13+14+…24+26+27+28+29+30）</t>
  </si>
  <si>
    <t>（一）视同销售成本（填写A105010）</t>
  </si>
  <si>
    <t>（二）职工薪酬（填写A105050）</t>
  </si>
  <si>
    <t>（三）业务招待费支出</t>
  </si>
  <si>
    <t>（四）广告费和业务宣传费支出（填写A105060）</t>
  </si>
  <si>
    <t>（五）捐赠支出（填写A105070）</t>
  </si>
  <si>
    <t>（六）利息支出</t>
  </si>
  <si>
    <t>（七）罚金、罚款和被没收财物的损失</t>
  </si>
  <si>
    <t>（八）税收滞纳金、加收利息</t>
  </si>
  <si>
    <t>（九）赞助支出</t>
  </si>
  <si>
    <t>（十）与未实现融资收益相关在当期确认的财务费用</t>
  </si>
  <si>
    <t>（十二）不征税收入用于支出所形成的费用</t>
  </si>
  <si>
    <t xml:space="preserve">      其中：专项用途财政性资金用于支出所形成的费用（填写A105040）</t>
  </si>
  <si>
    <t>（十三）跨期扣除项目</t>
  </si>
  <si>
    <t>（十四）与取得收入无关的支出</t>
  </si>
  <si>
    <t>（十五）境外所得分摊的共同支出</t>
  </si>
  <si>
    <t>（十六）党组织工作经费</t>
  </si>
  <si>
    <t>（十七）其他</t>
  </si>
  <si>
    <t>三、资产类调整项目（32+33+34+35）</t>
  </si>
  <si>
    <t>（一）资产折旧、摊销（填写A105080）</t>
  </si>
  <si>
    <t>（二）资产减值准备金</t>
  </si>
  <si>
    <t>（三）资产损失（填写A105090）</t>
  </si>
  <si>
    <t>（四）其他</t>
  </si>
  <si>
    <t>（一）企业重组及递延纳税事项（填写A105100）</t>
  </si>
  <si>
    <t>（二）政策性搬迁（填写A105110）</t>
  </si>
  <si>
    <t>（三）特殊行业准备金（填写A105120）</t>
  </si>
  <si>
    <t>（六）其他</t>
  </si>
  <si>
    <t>五、特别纳税调整应税所得</t>
  </si>
  <si>
    <t>六、其他</t>
  </si>
  <si>
    <t>财政部 国家税务总局关于合伙企业合伙人所得税问题的通知（财税〔2008〕159号）</t>
  </si>
  <si>
    <t>企业会计准则第14号——收入（财会〔2017〕22号发布）</t>
  </si>
  <si>
    <t>A105010         视同销售和房地产开发企业特定业务纳税调整明细表</t>
  </si>
  <si>
    <t>纳税调整金额</t>
  </si>
  <si>
    <t>一、视同销售（营业）收入（2+3+4+5+6+7+8+9+10）</t>
  </si>
  <si>
    <t>（一）非货币性资产交换视同销售收入</t>
  </si>
  <si>
    <t>（二）用于市场推广或销售视同销售收入</t>
  </si>
  <si>
    <t>（三）用于交际应酬视同销售收入</t>
  </si>
  <si>
    <t>（四）用于职工奖励或福利视同销售收入</t>
  </si>
  <si>
    <t>（五）用于股息分配视同销售收入</t>
  </si>
  <si>
    <t>（六）用于对外捐赠视同销售收入</t>
  </si>
  <si>
    <t>（七）用于对外投资项目视同销售收入</t>
  </si>
  <si>
    <t>（八）提供劳务视同销售收入</t>
  </si>
  <si>
    <t>二、视同销售（营业）成本（12+13+14+15+16+17+18+19+20）</t>
  </si>
  <si>
    <t>（一）非货币性资产交换视同销售成本</t>
  </si>
  <si>
    <t>（二）用于市场推广或销售视同销售成本</t>
  </si>
  <si>
    <t>（三）用于交际应酬视同销售成本</t>
  </si>
  <si>
    <t>（四）用于职工奖励或福利视同销售成本</t>
  </si>
  <si>
    <t>（五）用于股息分配视同销售成本</t>
  </si>
  <si>
    <t>（六）用于对外捐赠视同销售成本</t>
  </si>
  <si>
    <t>（七）用于对外投资项目视同销售成本</t>
  </si>
  <si>
    <t>（八）提供劳务视同销售成本</t>
  </si>
  <si>
    <t>三、房地产开发企业特定业务计算的纳税调整额（22-26）</t>
  </si>
  <si>
    <t>（一）房地产企业销售未完工开发产品特定业务计算的纳税调整额（24-25）</t>
  </si>
  <si>
    <t>1.销售未完工产品的收入</t>
  </si>
  <si>
    <t>2.销售未完工产品预计毛利额</t>
  </si>
  <si>
    <t>3.实际发生的税金及附加、土地增值税</t>
  </si>
  <si>
    <t>1.销售未完工产品转完工产品确认的销售收入</t>
  </si>
  <si>
    <t>2.转回的销售未完工产品预计毛利额</t>
  </si>
  <si>
    <t>3.转回实际发生的税金及附加、土地增值税</t>
  </si>
  <si>
    <t>国家税务总局关于企业处置资产所得税处理问题的通知（国税函〔2008〕828号）</t>
  </si>
  <si>
    <t>国家税务总局关于印发〈房地产开发经营业务企业所得税处理办法〉的通知（国税发〔2009〕31号）</t>
  </si>
  <si>
    <t>国家税务总局关于企业所得税有关问题的公告（国家税务总局公告2016年第80号）</t>
  </si>
  <si>
    <t>A105020                            未按权责发生制确认收入纳税调整明细表</t>
  </si>
  <si>
    <t>合同金额
（交易金额）</t>
  </si>
  <si>
    <t xml:space="preserve"> 纳税调整金额</t>
  </si>
  <si>
    <t>本年</t>
  </si>
  <si>
    <t>累计</t>
  </si>
  <si>
    <t>6（4-2）</t>
  </si>
  <si>
    <t>一、跨期收取的租金、利息、特许权使用费收入（2+3+4）</t>
  </si>
  <si>
    <t>（一）租金</t>
  </si>
  <si>
    <t>（二）利息</t>
  </si>
  <si>
    <t>（三）特许权使用费</t>
  </si>
  <si>
    <t>二、分期确认收入（6+7+8）</t>
  </si>
  <si>
    <t>（一）分期收款方式销售货物收入</t>
  </si>
  <si>
    <t>（二）持续时间超过12个月的建造合同收入</t>
  </si>
  <si>
    <t>（三）其他分期确认收入</t>
  </si>
  <si>
    <t>三、政府补助递延收入（10+11+12）</t>
  </si>
  <si>
    <t>（一）与收益相关的政府补助</t>
  </si>
  <si>
    <t>（二）与资产相关的政府补助</t>
  </si>
  <si>
    <t>（三）其他</t>
  </si>
  <si>
    <t>四、其他未按权责发生制确认收入</t>
  </si>
  <si>
    <t>合计（1+5+9+13）</t>
  </si>
  <si>
    <t>国家税务总局关于贯彻落实企业所得税法若干税收问题的通知（国税函〔2010〕79号）</t>
  </si>
  <si>
    <t>国家税务总局关于确认企业所得税收入若干问题的通知（国税函〔2008〕875号）</t>
  </si>
  <si>
    <t>A105030                               投资收益纳税调整明细表</t>
  </si>
  <si>
    <t>持有收益</t>
  </si>
  <si>
    <t>处置收益</t>
  </si>
  <si>
    <t>会计确认的处置收入</t>
  </si>
  <si>
    <t>税收计算的处置收入</t>
  </si>
  <si>
    <t>处置投资的账面价值</t>
  </si>
  <si>
    <t>处置投资的计税基础</t>
  </si>
  <si>
    <t>会计确认的处置所得或损失</t>
  </si>
  <si>
    <t>税收计算的处置所得</t>
  </si>
  <si>
    <t>3（2-1）</t>
  </si>
  <si>
    <t>8（4-6）</t>
  </si>
  <si>
    <t>9（5-7）</t>
  </si>
  <si>
    <t>10（9-8）</t>
  </si>
  <si>
    <t>11（3+10）</t>
  </si>
  <si>
    <t xml:space="preserve">一、交易性金融资产     </t>
  </si>
  <si>
    <t xml:space="preserve">二、可供出售金融资产    </t>
  </si>
  <si>
    <t xml:space="preserve">三、持有至到期投资    </t>
  </si>
  <si>
    <t xml:space="preserve">四、衍生工具        </t>
  </si>
  <si>
    <t xml:space="preserve">五、交易性金融负债      </t>
  </si>
  <si>
    <t>六、长期股权投资</t>
  </si>
  <si>
    <t>七、短期投资</t>
  </si>
  <si>
    <t>八、长期债券投资</t>
  </si>
  <si>
    <t>九、其他</t>
  </si>
  <si>
    <t>合计(1+2+3+4+5+6+7+8+9)</t>
  </si>
  <si>
    <t>企业会计准则第22号——金融工具确认和计量（财会〔2017〕7号)</t>
  </si>
  <si>
    <t>企业会计准则第23号——金融资产转移（财会〔2017〕8号）</t>
  </si>
  <si>
    <t>企业会计准则第24号——套期会计（财会〔2017〕9号）</t>
  </si>
  <si>
    <t>企业会计准则第37号——金融工具列报（财会〔2017〕14号）</t>
  </si>
  <si>
    <t>A105040                                  专项用途财政性资金纳税调整明细表</t>
  </si>
  <si>
    <t>取得年度</t>
  </si>
  <si>
    <t>财政性资金</t>
  </si>
  <si>
    <t>其中：符合不征税收入条件的财政性资金</t>
  </si>
  <si>
    <t>以前年度支出情况</t>
  </si>
  <si>
    <t>本年支出情况</t>
  </si>
  <si>
    <t>本年结余情况</t>
  </si>
  <si>
    <t>其中：计入本年损益的金额</t>
  </si>
  <si>
    <t>前五年度</t>
  </si>
  <si>
    <t>前四年度</t>
  </si>
  <si>
    <t>前三年度</t>
  </si>
  <si>
    <t>前二年度</t>
  </si>
  <si>
    <t>前一年度</t>
  </si>
  <si>
    <t>支出金额</t>
  </si>
  <si>
    <t>其中：费用化支出金额</t>
  </si>
  <si>
    <t>结余金额</t>
  </si>
  <si>
    <t>其中：上缴财政金额</t>
  </si>
  <si>
    <t>应计入本年应税收入金额</t>
  </si>
  <si>
    <t>本    年</t>
  </si>
  <si>
    <t>合计（1+2+…+6）</t>
  </si>
  <si>
    <t>财政部 国家税务总局关于专项用途财政性资金企业所得税处理问题的通知（财税〔2011〕70号）</t>
  </si>
  <si>
    <t>实际发生额</t>
  </si>
  <si>
    <t>税收规定扣除率</t>
  </si>
  <si>
    <t>以前年度累计结转扣除额</t>
  </si>
  <si>
    <t>累计结转
以后年度扣除额</t>
  </si>
  <si>
    <t>6（1-5）</t>
  </si>
  <si>
    <t>7（2+4-5）</t>
  </si>
  <si>
    <t>一、工资薪金支出</t>
  </si>
  <si>
    <t>其中：股权激励</t>
  </si>
  <si>
    <t>二、职工福利费支出</t>
  </si>
  <si>
    <t>三、职工教育经费支出</t>
  </si>
  <si>
    <t>其中：按税收规定比例扣除的职工教育经费</t>
  </si>
  <si>
    <t xml:space="preserve">             按税收规定全额扣除的职工培训费用</t>
  </si>
  <si>
    <t>四、工会经费支出</t>
  </si>
  <si>
    <t>五、各类基本社会保障性缴款</t>
  </si>
  <si>
    <t>六、住房公积金</t>
  </si>
  <si>
    <t>七、补充养老保险</t>
  </si>
  <si>
    <t>八、补充医疗保险</t>
  </si>
  <si>
    <t>合计（1+3+4+7+8+9+10+11+12）</t>
  </si>
  <si>
    <t>国家税务总局关于企业工资薪金及职工福利费扣除问题的通知（国税函〔2009〕3号）</t>
  </si>
  <si>
    <t>财政部 国家税务总局关于扶持动漫产业发展有关税收政策问题的通知（财税〔2009〕65号）</t>
  </si>
  <si>
    <t>财政部 国家税务总局关于进一步鼓励软件产业和集成电路产业发展企业所得税政策的通知（财税〔2012〕27号）</t>
  </si>
  <si>
    <t>国家税务总局关于我国居民企业实行股权激励计划有关企业所得税处理问题的公告（国家税务总局公告2012年第18号）</t>
  </si>
  <si>
    <t>财政部 国家税务总局 商务部 科技部国家发展改革委关于完善技术先进型服务企业有关企业所得税政策问题的通知（财税〔2014〕59号）</t>
  </si>
  <si>
    <t>国家税务总局关于企业工资薪金和职工福利费等支出税前扣除问题的公告（国家税务总局公告2015年第34号）</t>
  </si>
  <si>
    <t>财政部 税务总局关于企业职工教育经费税前扣除政策的通知（财税〔2018〕51号）</t>
  </si>
  <si>
    <t>上市公司股权激励管理办法（中国证券监督管理委员会令第126号）</t>
  </si>
  <si>
    <t>五、本年结转以后年度扣除额（3＞6，本行=3-6；3≤6，本行=0）</t>
  </si>
  <si>
    <t>减：本年扣除的以前年度结转额[3＞6，本行=0；3≤6，本行=8与（6-3）孰小值]</t>
  </si>
  <si>
    <t>八、累计结转以后年度扣除额（7+8-9）</t>
  </si>
  <si>
    <t>财政部 国家税务总局关于广告费和业务宣传费支出税前扣除政策的通知（财税〔2012〕48号）</t>
  </si>
  <si>
    <t>项   目</t>
  </si>
  <si>
    <t>以前年度结转可扣除的捐赠额</t>
  </si>
  <si>
    <t>纳税调增金额</t>
  </si>
  <si>
    <t>纳税调减金额</t>
  </si>
  <si>
    <t>可结转以后年度扣除的捐赠额</t>
  </si>
  <si>
    <t>一、非公益性捐赠</t>
  </si>
  <si>
    <t>二、全额扣除的公益性捐赠</t>
  </si>
  <si>
    <t>三、限额扣除的公益性捐赠(4+5+6+7)</t>
  </si>
  <si>
    <t xml:space="preserve">相关法规 </t>
  </si>
  <si>
    <t>财政部 国家税务总局关于公益性捐赠税前扣除有关问题的通知（财税〔2008〕160号）</t>
  </si>
  <si>
    <t>A105080                                     资产折旧、摊销及纳税调整明细表</t>
  </si>
  <si>
    <t>资产原值</t>
  </si>
  <si>
    <t>本年折旧、
摊销额</t>
  </si>
  <si>
    <t>累计折旧、
摊销额</t>
  </si>
  <si>
    <t>资产计税基础</t>
  </si>
  <si>
    <t>税收折旧
摊销额</t>
  </si>
  <si>
    <t>加速折旧、摊销统计额</t>
  </si>
  <si>
    <t>7=5-6</t>
  </si>
  <si>
    <t>一、固定资产（2+3+4+5+6+7）</t>
  </si>
  <si>
    <t>所有
固定
资产</t>
  </si>
  <si>
    <t>（一）房屋、建筑物</t>
  </si>
  <si>
    <t>（二）飞机、火车、轮船、机器、机械和其他生产设备</t>
  </si>
  <si>
    <t>（三）与生产经营活动有关的器具、工具、家具等</t>
  </si>
  <si>
    <t>（四）飞机、火车、轮船以外的运输工具</t>
  </si>
  <si>
    <t>（五）电子设备</t>
  </si>
  <si>
    <t>其中：享受固定资产加速折旧及一次性扣除政策的资产加速折旧额大于一般折旧额的部分</t>
  </si>
  <si>
    <t>（一）重要行业固定资产加速折旧（不含一次性扣除）</t>
  </si>
  <si>
    <t>（二）其他行业研发设备加速折旧</t>
  </si>
  <si>
    <t>（三）固定资产一次性扣除</t>
  </si>
  <si>
    <t>（四）技术进步、更新换代固定资产</t>
  </si>
  <si>
    <t>（五）常年强震动、高腐蚀固定资产</t>
  </si>
  <si>
    <t>（六）外购软件折旧</t>
  </si>
  <si>
    <t>（七）集成电路企业生产设备</t>
  </si>
  <si>
    <t>二、生产性生物资产（19+20）</t>
  </si>
  <si>
    <t>（一）林木类</t>
  </si>
  <si>
    <t>（二）畜类</t>
  </si>
  <si>
    <t>三、无形资产（22+23+24+25+26+27+28+30）</t>
  </si>
  <si>
    <t>（一）专利权</t>
  </si>
  <si>
    <t>（二）商标权</t>
  </si>
  <si>
    <t>（三）著作权</t>
  </si>
  <si>
    <t>（四）土地使用权</t>
  </si>
  <si>
    <t>（五）非专利技术</t>
  </si>
  <si>
    <t>（六）特许权使用费</t>
  </si>
  <si>
    <t>（七）软件</t>
  </si>
  <si>
    <t>其中：享受企业外购软件加速摊销政策</t>
  </si>
  <si>
    <t>（八）其他</t>
  </si>
  <si>
    <t>四、长期待摊费用（32+33+34+35+36）</t>
  </si>
  <si>
    <t>（一）已足额提取折旧的固定资产的改建支出</t>
  </si>
  <si>
    <t>（二）租入固定资产的改建支出</t>
  </si>
  <si>
    <t>（三）固定资产的大修理支出</t>
  </si>
  <si>
    <t>（四）开办费</t>
  </si>
  <si>
    <t>（五）其他</t>
  </si>
  <si>
    <t>五、油气勘探投资</t>
  </si>
  <si>
    <t>六、油气开发投资</t>
  </si>
  <si>
    <t>合计（1+15+18+28+34+35）</t>
  </si>
  <si>
    <t>附列资料</t>
  </si>
  <si>
    <t>全民所有制改制资产评估增值政策资产</t>
  </si>
  <si>
    <t>国家税务总局关于企业固定资产加速折旧所得税处理有关问题的通知（国税发〔2009〕81号）</t>
  </si>
  <si>
    <t>国家税务总局关于融资性售后回租业务中承租方出售资产行为有关税收问题的公告（国家税务总局公告2010年第13号）</t>
  </si>
  <si>
    <t>国家税务总局关于企业所得税若干问题的公告（国家税务总局公告2011年第34号）</t>
  </si>
  <si>
    <t>国家税务总局关于发布〈企业所得税政策性搬迁所得税管理办法〉的公告（国家税务总局公告2012年第40号）</t>
  </si>
  <si>
    <t>国家税务总局关于企业所得税应纳税所得额若干问题的公告（国家税务总局公告2014年第29号）</t>
  </si>
  <si>
    <t>财政部 国家税务总局关于完善固定资产加速折旧税收政策有关问题的通知（财税〔2014〕75号）</t>
  </si>
  <si>
    <t>财政部 国家税务总局关于进一步完善固定资产加速折旧企业所得税政策的通知（财税〔2015〕106号）</t>
  </si>
  <si>
    <t>国家税务总局关于全民所有制企业公司制改制企业所得税处理问题的公告（国家税务总局公告2017年第34号）</t>
  </si>
  <si>
    <t>财政部 税务总局关于设备器具扣除有关企业所得税政策的通知（财税〔2018〕54号）</t>
  </si>
  <si>
    <t>国家税务总局关于设备器具扣除有关企业所得税政策执行问题的公告（国家税务总局公告2018年第46号）</t>
  </si>
  <si>
    <t>A105090                                          资产损失税前扣除及纳税调整明细表</t>
  </si>
  <si>
    <t>资产损失的账载金额</t>
  </si>
  <si>
    <t>资产处置收入</t>
  </si>
  <si>
    <t>赔偿收入</t>
  </si>
  <si>
    <t>资产损失的税收金额</t>
  </si>
  <si>
    <t>5（4-2-3）</t>
  </si>
  <si>
    <t>一、现金及银行存款损失</t>
  </si>
  <si>
    <t>二、应收及预付款项坏账损失</t>
  </si>
  <si>
    <t xml:space="preserve">    其中：逾期三年以上的应收款项损失</t>
  </si>
  <si>
    <t xml:space="preserve">         逾期一年以上的小额应收款项损失</t>
  </si>
  <si>
    <t>三、存货损失</t>
  </si>
  <si>
    <t xml:space="preserve">   其中：存货盘亏、报废、损毁、变质或被盗损失</t>
  </si>
  <si>
    <t>四、固定资产损失</t>
  </si>
  <si>
    <t xml:space="preserve">   其中：固定资产盘亏、丢失、报废、损毁或被盗损失</t>
  </si>
  <si>
    <t>五、无形资产损失</t>
  </si>
  <si>
    <t xml:space="preserve">   其中：无形资产转让损失</t>
  </si>
  <si>
    <t xml:space="preserve">         无形资产被替代或超过法律保护期限形成的损失</t>
  </si>
  <si>
    <t>六、在建工程损失</t>
  </si>
  <si>
    <t xml:space="preserve">   其中：在建工程停建、报废损失</t>
  </si>
  <si>
    <t>七、生产性生物资产损失</t>
  </si>
  <si>
    <t xml:space="preserve">   其中：生产性生物资产盘亏、非正常死亡、被盗、丢失等产生的损失</t>
  </si>
  <si>
    <t>八、债权性投资损失(17+22)</t>
  </si>
  <si>
    <t xml:space="preserve">    （一）金融企业债权性投资损失（18+21）</t>
  </si>
  <si>
    <t xml:space="preserve">  1.符合条件的涉农和中小企业贷款损失</t>
  </si>
  <si>
    <t xml:space="preserve">  其中：单户贷款余额300万（含）以下的贷款损失</t>
  </si>
  <si>
    <t xml:space="preserve">       单户贷款余额300万元至1000万元（含）的 贷款损失</t>
  </si>
  <si>
    <t xml:space="preserve">  2.其他债权性投资损失</t>
  </si>
  <si>
    <t xml:space="preserve">    （二）非金融企业债权性投资损失</t>
  </si>
  <si>
    <t>九、股权（权益）性投资损失</t>
  </si>
  <si>
    <t>其中：股权转让损失</t>
  </si>
  <si>
    <t>十、通过各种交易场所、市场买卖债券、股票、期货、基金以及金融衍
    生产品等发生的损失</t>
  </si>
  <si>
    <t>十一、打包出售资产损失</t>
  </si>
  <si>
    <t>十二、其他资产损失</t>
  </si>
  <si>
    <t>合计（1+2+5+7+9+12+14+16+23+25+26+27）</t>
  </si>
  <si>
    <t>财政部 国家税务总局关于企业资产损失税前扣除政策的通知（财税〔2009〕57号）</t>
  </si>
  <si>
    <t>国家税务总局关于发布〈企业资产损失所得税税前扣除管理办法〉的公告（国家税务总局公告2011年第25号发布、国家税务总局公告2018年第31号修改）</t>
  </si>
  <si>
    <t>国家税务总局关于商业零售企业存货损失税前扣除问题的公告（国家税务总局公告2014年第3号）</t>
  </si>
  <si>
    <t>国家税务总局关于企业因国务院决定事项形成的资产损失税前扣除问题的公告（国家税务总局公告2014年第18号）</t>
  </si>
  <si>
    <t>财政部 国家税务总局关于金融企业涉农贷款和中小企业贷款损失准备金税前扣除有关问题的通知（财税〔2015〕3号）</t>
  </si>
  <si>
    <t>国家税务总局关于金融企业涉农贷款和中小企业贷款损失税前扣除问题的公告（国家税务总局公告2015年第25号）</t>
  </si>
  <si>
    <t>国家税务总局关于企业所得税资产损失资料留存备查有关事项的公告（国家税务总局公告2018年第15号）</t>
  </si>
  <si>
    <t>A105100                    企业重组及递延纳税事项纳税调整明细表</t>
  </si>
  <si>
    <t>一般性税务处理</t>
  </si>
  <si>
    <t>特殊性税务处理（递延纳税）</t>
  </si>
  <si>
    <t>3(2-1)</t>
  </si>
  <si>
    <t>6(5-4)</t>
  </si>
  <si>
    <t>7(3+6)</t>
  </si>
  <si>
    <t>一、债务重组</t>
  </si>
  <si>
    <t xml:space="preserve">    其中：以非货币性资产清偿债务</t>
  </si>
  <si>
    <t xml:space="preserve">          债转股</t>
  </si>
  <si>
    <t>二、股权收购</t>
  </si>
  <si>
    <t xml:space="preserve">    其中：涉及跨境重组的股权收购</t>
  </si>
  <si>
    <t>三、资产收购</t>
  </si>
  <si>
    <t xml:space="preserve">    其中：涉及跨境重组的资产收购</t>
  </si>
  <si>
    <t>四、企业合并（9+10）</t>
  </si>
  <si>
    <t>（一）同一控制下企业合并</t>
  </si>
  <si>
    <t>（二）非同一控制下企业合并</t>
  </si>
  <si>
    <t>五、企业分立</t>
  </si>
  <si>
    <t>六、非货币性资产对外投资</t>
  </si>
  <si>
    <t>七、技术入股</t>
  </si>
  <si>
    <t>八、股权划转、资产划转</t>
  </si>
  <si>
    <t>合计（1+4+6+8+11+12+13+14+15）</t>
  </si>
  <si>
    <t>财政部 国家税务总局关于企业重组业务企业所得税处理若干问题的通知（财税〔2009〕59号）</t>
  </si>
  <si>
    <t>国家税务总局关于发布〈企业重组业务企业所得税管理办法〉的公告（国家税务总局公告2010年第4号）</t>
  </si>
  <si>
    <t>财政部 国家税务总局关于中国（上海）自由贸易试验区内企业以非货币性资产对外投资等资产重组行为有关企业所得税政策问题的通知（财税〔2013〕91号）</t>
  </si>
  <si>
    <t>国家税务总局关于企业重组业务企业所得税征收管理若干问题的公告（国家税务总局公告2015年第48号）</t>
  </si>
  <si>
    <t>A105110             政策性搬迁纳税调整明细表</t>
  </si>
  <si>
    <t>一、搬迁收入(2+8)</t>
  </si>
  <si>
    <t xml:space="preserve">   （一）搬迁补偿收入（3+4+5+6+7）</t>
  </si>
  <si>
    <t xml:space="preserve">       1.对被征用资产价值的补偿</t>
  </si>
  <si>
    <t xml:space="preserve">       2.因搬迁、安置而给予的补偿</t>
  </si>
  <si>
    <t xml:space="preserve">       3.对停产停业形成的损失而给予的补偿</t>
  </si>
  <si>
    <t xml:space="preserve">       4.资产搬迁过程中遭到毁损而取得的保险赔款</t>
  </si>
  <si>
    <t xml:space="preserve">       5.其他补偿收入</t>
  </si>
  <si>
    <t xml:space="preserve">   （二）搬迁资产处置收入</t>
  </si>
  <si>
    <t>二、搬迁支出(10+16)</t>
  </si>
  <si>
    <t xml:space="preserve">   （一）搬迁费用支出(11+12+13+14+15)</t>
  </si>
  <si>
    <t xml:space="preserve">       1.安置职工实际发生的费用</t>
  </si>
  <si>
    <t xml:space="preserve">       2.停工期间支付给职工的工资及福利费</t>
  </si>
  <si>
    <t xml:space="preserve">       3.临时存放搬迁资产而发生的费用</t>
  </si>
  <si>
    <t xml:space="preserve">       4.各类资产搬迁安装费用</t>
  </si>
  <si>
    <t xml:space="preserve">       5.其他与搬迁相关的费用</t>
  </si>
  <si>
    <t xml:space="preserve">   （二）搬迁资产处置支出</t>
  </si>
  <si>
    <t>三、搬迁所得或损失（1-9）</t>
  </si>
  <si>
    <t>四、应计入本年应纳税所得额的搬迁所得或损失（19+20+21）</t>
  </si>
  <si>
    <t xml:space="preserve">    其中：搬迁所得</t>
  </si>
  <si>
    <t xml:space="preserve">          搬迁损失一次性扣除</t>
  </si>
  <si>
    <t xml:space="preserve">          搬迁损失分期扣除</t>
  </si>
  <si>
    <t>五、计入当期损益的搬迁收益或损失</t>
  </si>
  <si>
    <t>六、以前年度搬迁损失当期扣除金额</t>
  </si>
  <si>
    <t>七、纳税调整金额（18-22-23）</t>
  </si>
  <si>
    <t>国家税务总局关于发布〈企业政策性搬迁所得税管理办法〉的公告（国家税务总局公告2012年第40号）</t>
  </si>
  <si>
    <t>国家税务总局关于企业政策性搬迁所得税有关问题的公告（国家税务总局公告2013年第11号）</t>
  </si>
  <si>
    <t>A105120               特殊行业准备金及纳税调整明细表</t>
  </si>
  <si>
    <t>3（1-2）</t>
  </si>
  <si>
    <t>一、保险公司（2+13+14+15+16+19+20）</t>
  </si>
  <si>
    <t>（一）保险保障基金（3+4+5+…+12）</t>
  </si>
  <si>
    <t>1.财产保险业务</t>
  </si>
  <si>
    <t>非投资型</t>
  </si>
  <si>
    <t>投资型</t>
  </si>
  <si>
    <t>保证收益</t>
  </si>
  <si>
    <t>无保证收益</t>
  </si>
  <si>
    <t>2.人寿保险业务</t>
  </si>
  <si>
    <t>3.健康保险业务</t>
  </si>
  <si>
    <t>短期</t>
  </si>
  <si>
    <t>长期</t>
  </si>
  <si>
    <t>4.意外伤害保险业务</t>
  </si>
  <si>
    <t>（二）未到期责任准备金</t>
  </si>
  <si>
    <t>（三）寿险责任准备金</t>
  </si>
  <si>
    <t>（四）长期健康险责任准备金</t>
  </si>
  <si>
    <t>（五）未决赔款准备金（17+18）</t>
  </si>
  <si>
    <t xml:space="preserve">     1.已发生已报案未决赔款准备金</t>
  </si>
  <si>
    <t xml:space="preserve">     2.已发生未报案未决赔款准备金</t>
  </si>
  <si>
    <t>（六）大灾风险准备金</t>
  </si>
  <si>
    <t>二、证券行业（22+23+24+25）</t>
  </si>
  <si>
    <t>（一）证券交易所风险基金</t>
  </si>
  <si>
    <t>（二）证券结算风险基金</t>
  </si>
  <si>
    <t>（三）证券投资者保护基金</t>
  </si>
  <si>
    <t>三、期货行业（27+28+29+30）</t>
  </si>
  <si>
    <t>（一）期货交易所风险准备金</t>
  </si>
  <si>
    <t>（二）期货公司风险准备金</t>
  </si>
  <si>
    <t>（三）期货投资者保障基金</t>
  </si>
  <si>
    <t>四、金融企业（32+33+34)</t>
  </si>
  <si>
    <t>（一）涉农和中小企业贷款损失准备金</t>
  </si>
  <si>
    <t>（二）贷款损失准备金</t>
  </si>
  <si>
    <t>五、中小企业融资（信用）担保机构(36+37+38)</t>
  </si>
  <si>
    <t>（一）担保赔偿准备</t>
  </si>
  <si>
    <t>（二）未到期责任准备</t>
  </si>
  <si>
    <t>六、小额贷款公司(40+41)</t>
  </si>
  <si>
    <t>（一）贷款损失准备金</t>
  </si>
  <si>
    <t>（二）其他</t>
  </si>
  <si>
    <t>七、其他</t>
  </si>
  <si>
    <t>合计(1+21+26+31+35+39+42)</t>
  </si>
  <si>
    <t>A106000                                     企业所得税弥补亏损明细表</t>
  </si>
  <si>
    <t>年度</t>
  </si>
  <si>
    <t>当年境内所得额</t>
  </si>
  <si>
    <t>分立转出的
亏损额</t>
  </si>
  <si>
    <t>合并、分立转入的亏损额</t>
  </si>
  <si>
    <t>当年亏损额</t>
  </si>
  <si>
    <t>用本年度所得额弥补的以前年度亏损额</t>
  </si>
  <si>
    <t>当年可结转以后年度弥补的亏损额</t>
  </si>
  <si>
    <t>可弥补年限5年</t>
  </si>
  <si>
    <t>可弥补年限10年</t>
  </si>
  <si>
    <t>使用境内所得弥补</t>
  </si>
  <si>
    <t>使用境外所得弥补</t>
  </si>
  <si>
    <t>前十年度</t>
  </si>
  <si>
    <t>前九年度</t>
  </si>
  <si>
    <t>前八年度</t>
  </si>
  <si>
    <t>前七年度</t>
  </si>
  <si>
    <t>前六年度</t>
  </si>
  <si>
    <t>本年度</t>
  </si>
  <si>
    <t>财政部 税务总局关于延长高新技术企业和科技型中小企业亏损结转年限的通知（财税〔2018〕76号）</t>
  </si>
  <si>
    <t>国家税务总局关于延长高新技术企业和科技型中小企业亏损结转弥补年限有关企业所得税处理问题的公告（国家税务总局公告2018年第45号）</t>
  </si>
  <si>
    <t>A107010                免税、减计收入及加计扣除优惠明细表</t>
  </si>
  <si>
    <t>项          目</t>
  </si>
  <si>
    <t>金  额</t>
  </si>
  <si>
    <t>一、免税收入（2+3+6+7+8+9+10+11+12+13+14+15+16）</t>
  </si>
  <si>
    <t>（一）国债利息收入免征企业所得税</t>
  </si>
  <si>
    <t>二、减计收入（18+19+23+24）</t>
  </si>
  <si>
    <t>（一）综合利用资源生产产品取得的收入在计算应纳税所得额时减计收入</t>
  </si>
  <si>
    <t>（二）金融、保险等机构取得的涉农利息、保费减计收入（20+21+22）</t>
  </si>
  <si>
    <t>1.金融机构取得的涉农贷款利息收入在计算应纳税所得额时减计收入</t>
  </si>
  <si>
    <t>2.保险机构取得的涉农保费收入在计算应纳税所得额时减计收入</t>
  </si>
  <si>
    <t>3.小额贷款公司取得的农户小额贷款利息收入在计算应纳税所得额时减计收入</t>
  </si>
  <si>
    <t>（三）取得铁路债券利息收入减半征收企业所得税</t>
  </si>
  <si>
    <t>（一）开发新技术、新产品、新工艺发生的研究开发费用加计扣除（填写A107012）</t>
  </si>
  <si>
    <t>（二）科技型中小企业开发新技术、新产品、新工艺发生的研究开发费用加计扣除（填写A107012）</t>
  </si>
  <si>
    <t>（三）企业为获得创新性、创意性、突破性的产品进行创意设计活动而发生的相关费用加计扣除</t>
  </si>
  <si>
    <t>（四）安置残疾人员所支付的工资加计扣除</t>
  </si>
  <si>
    <t>合计（1+17+25）</t>
  </si>
  <si>
    <t>国家税务总局关于企业国债投资业务企业所得税处理问题的公告（国家税务总局公告2011年第36号）</t>
  </si>
  <si>
    <t>财政部 国家税务总局 证监会关于沪港股票市场交易互联互通机制试点有关税收政策的通知（财税〔2014〕81号）</t>
  </si>
  <si>
    <t>财政部 国家税务总局证监会关于深港股票市场交易互联互通机制试点有关税收政策的通知（财税〔2016〕127号）</t>
  </si>
  <si>
    <t>财政部 国家税务总局关于非营利组织企业所得税免税收入问题的通知（财税〔2009〕122号）</t>
  </si>
  <si>
    <t>财政部 税务总局关于非营利组织免税资格认定管理有关问题的通知（财税〔2018〕13号）</t>
  </si>
  <si>
    <t>附件</t>
  </si>
  <si>
    <t>财政部 国家税务总局关于科技企业孵化器税收政策的通知（财税〔2016〕89号）</t>
  </si>
  <si>
    <t>财政部 国家税务总局关于国家大学科技园税收政策的通知（财税〔2016〕98号）</t>
  </si>
  <si>
    <t>财政部 国家税务总局关于中国清洁发展机制基金及清洁发展机制项目实施企业有关企业所得税政策问题的通知（财税〔2009〕30号）</t>
  </si>
  <si>
    <t>财政部 国家税务总局关于企业所得税若干优惠政策的通知（财税〔2008〕1号）</t>
  </si>
  <si>
    <t>财政部 国家税务总局关于地方政府债券利息所得免征所得税问题的通知（财税〔2011〕76号）</t>
  </si>
  <si>
    <t>财政部 国家税务总局关于地方政府债券利息免征所得税问题的通知（财税〔2013〕5号）</t>
  </si>
  <si>
    <t>财政部 税务总局关于保险保障基金有关税收政策问题的通知（财税〔2018〕41号）</t>
  </si>
  <si>
    <t>财政部 税务总局 海关总署关于北京2022年冬奥会和冬残奥会税收政策的通知（财税〔2017〕60号）</t>
  </si>
  <si>
    <t>财政部 税务总局关于小额贷款公司有关税收政策的通知（财税〔2017〕48号）</t>
  </si>
  <si>
    <t>财政部 国家税务总局关于铁路建设债券利息收入企业所得税政策的通知（财税〔2011〕99号）</t>
  </si>
  <si>
    <t>财政部 国家税务总局关于2014 2015年铁路建设债券利息收入企业所得税政策的通知（财税〔2014〕2号）</t>
  </si>
  <si>
    <t>财政部 国家税务总局关于铁路债券利息收入所得税政策问题的通知(财税〔2016〕30号)</t>
  </si>
  <si>
    <t>财政部 国家税务总局 科技部关于完善研究开发费用税前加计扣除政策的通知（财税〔2015〕119号）</t>
  </si>
  <si>
    <t>财政部 国家税务总局关于安置残疾人员就业有关企业所得税优惠政策问题的通知（财税〔2009〕70号）</t>
  </si>
  <si>
    <t>保险保障基金管理办法</t>
  </si>
  <si>
    <t>A107011                              符合条件的居民企业之间的股息、红利等权益性投资收益优惠明细表</t>
  </si>
  <si>
    <t>被投资企业</t>
  </si>
  <si>
    <t>被投资企业统一社会信用代码（纳税人识别号）</t>
  </si>
  <si>
    <t>被投资企业利润分配确认金额</t>
  </si>
  <si>
    <t>被投资企业清算确认金额</t>
  </si>
  <si>
    <t>撤回或减少投资确认金额</t>
  </si>
  <si>
    <t>合计</t>
  </si>
  <si>
    <t>被投资企业做出利润分配或转股决定时间</t>
  </si>
  <si>
    <t>依决定归属于本公司的股息、红利等权益性投资收益金额</t>
  </si>
  <si>
    <t>分得的被投资企业清算剩余资产</t>
  </si>
  <si>
    <t>被清算企业累计未分配利润和累计盈余公积应享有部分</t>
  </si>
  <si>
    <t>应确认的
股息所得</t>
  </si>
  <si>
    <t>从被投资企业撤回或减少投资取得的资产</t>
  </si>
  <si>
    <t>减少投资比例</t>
  </si>
  <si>
    <t>收回初始投资成本</t>
  </si>
  <si>
    <t>取得资产中超过收回初始投资成本部分</t>
  </si>
  <si>
    <t>撤回或减少投资应享有被投资企业累计未分配利润和累计盈余公积</t>
  </si>
  <si>
    <t>10(8与9孰小)</t>
  </si>
  <si>
    <t>13(4×12)</t>
  </si>
  <si>
    <t>14(11-13)</t>
  </si>
  <si>
    <t>16(14与15孰小)</t>
  </si>
  <si>
    <t>17(7+10+16)</t>
  </si>
  <si>
    <t>A107012            研发费用加计扣除优惠明细表</t>
  </si>
  <si>
    <t>项    目</t>
  </si>
  <si>
    <t>金额（数量）</t>
  </si>
  <si>
    <t>本年可享受研发费用加计扣除项目数量</t>
  </si>
  <si>
    <t>一、自主研发、合作研发、集中研发（3+7+16+19+23+34）</t>
  </si>
  <si>
    <t>1.直接从事研发活动人员工资薪金</t>
  </si>
  <si>
    <t>3.外聘研发人员的劳务费用</t>
  </si>
  <si>
    <t>（二）直接投入费用（8+9+10+11+12+13+14+15）</t>
  </si>
  <si>
    <t>1.研发活动直接消耗材料费用</t>
  </si>
  <si>
    <t>2.研发活动直接消耗燃料费用</t>
  </si>
  <si>
    <t>3.研发活动直接消耗动力费用</t>
  </si>
  <si>
    <t>4.用于中间试验和产品试制的模具、工艺装备开发及制造费</t>
  </si>
  <si>
    <t>5.用于不构成固定资产的样品、样机及一般测试手段购置费</t>
  </si>
  <si>
    <t>6.用于试制产品的检验费</t>
  </si>
  <si>
    <t>7.用于研发活动的仪器、设备的运行维护、调整、检验、维修等费用</t>
  </si>
  <si>
    <t>8.通过经营租赁方式租入的用于研发活动的仪器、设备租赁费</t>
  </si>
  <si>
    <t>（三）折旧费用（17+18）</t>
  </si>
  <si>
    <t>1.用于研发活动的仪器的折旧费</t>
  </si>
  <si>
    <t>2.用于研发活动的设备的折旧费</t>
  </si>
  <si>
    <t>（四）无形资产摊销（20+21+22）</t>
  </si>
  <si>
    <t>1.用于研发活动的软件的摊销费用</t>
  </si>
  <si>
    <t>2.用于研发活动的专利权的摊销费用</t>
  </si>
  <si>
    <t>3.用于研发活动的非专利技术（包括许可证、专有技术、设计和计算方法等）的摊销费用</t>
  </si>
  <si>
    <t>（五）新产品设计费等（24+25+26+27）</t>
  </si>
  <si>
    <t>1.新产品设计费</t>
  </si>
  <si>
    <t>2.新工艺规程制定费</t>
  </si>
  <si>
    <t>3.新药研制的临床试验费</t>
  </si>
  <si>
    <t>4.勘探开发技术的现场试验费</t>
  </si>
  <si>
    <t>（六）其他相关费用(29+30+31+32+33)</t>
  </si>
  <si>
    <t>1.技术图书资料费、资料翻译费、专家咨询费、高新科技研发保险费</t>
  </si>
  <si>
    <t>2.研发成果的检索、分析、评议、论证、鉴定、评审、评估、验收费用</t>
  </si>
  <si>
    <t>3.知识产权的申请费、注册费、代理费</t>
  </si>
  <si>
    <t>4.职工福利费、补充养老保险费、补充医疗保险费</t>
  </si>
  <si>
    <t>5.差旅费、会议费</t>
  </si>
  <si>
    <t>（七）经限额调整后的其他相关费用</t>
  </si>
  <si>
    <t>二、委托研发(36+37+39)</t>
  </si>
  <si>
    <t>（一）委托境内机构或个人进行研发活动所发生的费用</t>
  </si>
  <si>
    <t xml:space="preserve">        （二）委托境外机构进行研发活动发生的费用</t>
  </si>
  <si>
    <t>其中：允许加计扣除的委托境外机构进行研发活动发生的费用</t>
  </si>
  <si>
    <t xml:space="preserve">        （三）委托境外个人进行研发活动发生的费用</t>
  </si>
  <si>
    <t>三、年度研发费用小计(2+36×80%+38)</t>
  </si>
  <si>
    <t>（一）本年费用化金额</t>
  </si>
  <si>
    <t>（二）本年资本化金额</t>
  </si>
  <si>
    <t>四、本年形成无形资产摊销额</t>
  </si>
  <si>
    <t>五、以前年度形成无形资产本年摊销额</t>
  </si>
  <si>
    <t>六、允许扣除的研发费用合计（41+43+44）</t>
  </si>
  <si>
    <t>减：特殊收入部分</t>
  </si>
  <si>
    <t>七、允许扣除的研发费用抵减特殊收入后的金额(45-46)</t>
  </si>
  <si>
    <t>减：当年销售研发活动直接形成产品（包括组成部分）对应的材料部分</t>
  </si>
  <si>
    <t>减：以前年度销售研发活动直接形成产品（包括组成部分）对应材料部分结转金额</t>
  </si>
  <si>
    <t>八、加计扣除比例（%）</t>
  </si>
  <si>
    <t>九、本年研发费用加计扣除总额（47-48-49）×50</t>
  </si>
  <si>
    <t>十、销售研发活动直接形成产品（包括组成部分）对应材料部分结转以后年度扣减金额
      （当47-48-49≥0，本行＝0；当47-48-49＜0，本行＝47-48-49的绝对值)</t>
  </si>
  <si>
    <t>国家税务总局关于企业研究开发费用税前加计扣除政策有关问题的公告（国家税务总局公告2015年第97号</t>
  </si>
  <si>
    <t>财政部 税务总局 科技部关于提高科技型中小企业研究开发费用税前加计扣除比例的通知（财税〔2017〕34号）</t>
  </si>
  <si>
    <t>科技部 财政部 国家税务总局关于印发〈科技型中小企业评价办法〉的通知（国科发政〔2017〕115号）</t>
  </si>
  <si>
    <t>国家税务总局关于提高科技型中小企业研究开发费用税前加计扣除比例有关问题的公告（国家税务总局公告2017年第18号）</t>
  </si>
  <si>
    <t>国家税务总局关于研发费用税前加计扣除归集范围有关问题的公告（国家税务总局公告2017年第40号）</t>
  </si>
  <si>
    <t>财政部 税务总局关于企业委托境外研究开发费用税前加计扣除有关政策问题的通知（财税〔2018〕64号）</t>
  </si>
  <si>
    <t>财政部 税务总局 科技部关于提高研究开发费税前加计扣除比例的通知（财税〔2018〕99号）</t>
  </si>
  <si>
    <t>A107020                                              所得减免优惠明细表</t>
  </si>
  <si>
    <t>减免项目</t>
  </si>
  <si>
    <t>项目名称</t>
  </si>
  <si>
    <t>优惠事项名称</t>
  </si>
  <si>
    <t>优惠方式</t>
  </si>
  <si>
    <t>项目收入</t>
  </si>
  <si>
    <t>项目成本</t>
  </si>
  <si>
    <t>相关税费</t>
  </si>
  <si>
    <t>应分摊期间费用</t>
  </si>
  <si>
    <t>纳税调整额</t>
  </si>
  <si>
    <t>项目所得额</t>
  </si>
  <si>
    <t>减免所得额</t>
  </si>
  <si>
    <t>免税项目</t>
  </si>
  <si>
    <t>减半项目</t>
  </si>
  <si>
    <t>11(9+10×50%)</t>
  </si>
  <si>
    <t>一、农、林、牧、渔业项目</t>
  </si>
  <si>
    <t>小计</t>
  </si>
  <si>
    <t>二、国家重点扶持的公共基础设施项目</t>
  </si>
  <si>
    <t>三、符合条件的环境保护、节能节水项目</t>
  </si>
  <si>
    <t>四、符合条件的技术转让项目</t>
  </si>
  <si>
    <t>五、清洁机制发展项目</t>
  </si>
  <si>
    <t>六、符合条件的节能服务公司实施合同能源管理项目</t>
  </si>
  <si>
    <t>七、线宽小于130纳米的集成电路生产项目</t>
  </si>
  <si>
    <t>八、线宽小于65纳米或投资额超过150亿元的集成电路生产项目</t>
  </si>
  <si>
    <t>财政部 国家税务总局关于发布享受企业所得税优惠政策的农产品初加工范围（试行）的通知（财税〔2008〕149号）</t>
  </si>
  <si>
    <t>国家税务总局关于黑龙江垦区国有农场土地承包费缴纳企业所得税问题的批复（国税函〔2009〕779号）</t>
  </si>
  <si>
    <t>国家税务总局关于“公司＋农户”经营模式企业所得税优惠问题的公告（国家税务总局公告2010年第2号）</t>
  </si>
  <si>
    <t>财政部 国家税务总局关于享受企业所得税优惠的农产品初加工有关范围的补充通知（财税〔2011〕26号）</t>
  </si>
  <si>
    <t>国家税务总局关于实施农林牧渔业项目企业所得税优惠问题的公告（国家税务总局公告2011年第48号）</t>
  </si>
  <si>
    <t>财政部 国家税务总局关于执行公共基础设施项目企业所得税优惠目录有关问题的通知（财税〔2008〕46号）</t>
  </si>
  <si>
    <t>财政部 国家税务总局 国家发展改革委关于公布公共基础设施项目企业所得税优惠目录(2008年版)的通知（财税〔2008〕116号）</t>
  </si>
  <si>
    <t>国家税务总局关于实施国家重点扶持的公共基础设施项目企业所得税优惠问题的通知（国税发〔2009〕80号）</t>
  </si>
  <si>
    <t>财政部 国家税务总局关于公共基础设施项目和环境保护节能节水项目企业所得税优惠政策问题的通知（财税〔2012〕10号）</t>
  </si>
  <si>
    <t>财政部 国家税务总局关于支持农村饮水安全工程建设运营税收政策的通知（财税〔2012〕30号）第五条</t>
  </si>
  <si>
    <t>国家税务总局关于电网企业电网新建项目享受所得税优惠政策问题的公告（国家税务总局公告2013年第26号）</t>
  </si>
  <si>
    <t>财政部 国家税务总局关于公共基础设施项目享受企业所得税优惠政策问题的补充通知（财税〔2014〕55号）</t>
  </si>
  <si>
    <t>财政部 国家税务总局 国家发展改革委关于公布环境保护节能节水项目企业所得税优惠目录（试行）的通知（财税〔2009〕166号）</t>
  </si>
  <si>
    <t>国家税务总局关于技术转让所得减免企业所得税有关问题的通知（国税函〔2009〕212号）</t>
  </si>
  <si>
    <t>无法打开</t>
  </si>
  <si>
    <t>财政部 国家税务总局关于居民企业技术转让有关企业所得税政策问题的通知（财税〔2010〕111号）</t>
  </si>
  <si>
    <t>国家税务总局关于技术转让所得减免企业所得税有关问题的公告（国家税务总局公告2013年第62号）</t>
  </si>
  <si>
    <t>国家税务总局关于许可使用权技术转让所得企业所得税有关问题的公告（国家税务总局公告2015年第82号）</t>
  </si>
  <si>
    <t>财政部 国家税务总局关于促进节能服务产业发展增值税营业税和企业所得税政策问题的通知（财税〔2010〕110号）</t>
  </si>
  <si>
    <t>国家税务总局 国家发展改革委关于落实节能服务企业合同能源管理项目企业所得税优惠政策有关征收管理问题的公告（国家税务总局 国家发展改革委公告2013年第77号）</t>
  </si>
  <si>
    <t>A107030                           抵扣应纳税所得额明细表</t>
  </si>
  <si>
    <t>合计金额</t>
  </si>
  <si>
    <t>投资于未上市中小高新技术企业</t>
  </si>
  <si>
    <t>投资于种子期、初创期科技型企业</t>
  </si>
  <si>
    <t>1=2+3</t>
  </si>
  <si>
    <t>一、创业投资企业直接投资按投资额一定比例抵扣应纳税所得额</t>
  </si>
  <si>
    <t>本年新增的符合条件的股权投资额</t>
  </si>
  <si>
    <t>税收规定的抵扣率</t>
  </si>
  <si>
    <t>本年新增的可抵扣的股权投资额（1×2）</t>
  </si>
  <si>
    <t>以前年度结转的尚未抵扣的股权投资余额</t>
  </si>
  <si>
    <t>本年可抵扣的股权投资额（3+4）</t>
  </si>
  <si>
    <t>本年可用于抵扣的应纳税所得额</t>
  </si>
  <si>
    <t>本年实际抵扣应纳税所得额</t>
  </si>
  <si>
    <t>结转以后年度抵扣的股权投资余额</t>
  </si>
  <si>
    <t>二、通过有限合伙制创业投资企业投资按一定比例抵扣分得的应纳税所得额</t>
  </si>
  <si>
    <t>本年从有限合伙创投企业应分得的应纳税所得额</t>
  </si>
  <si>
    <t>本年新增的可抵扣投资额</t>
  </si>
  <si>
    <t>以前年度结转的可抵扣投资额余额</t>
  </si>
  <si>
    <t>本年可抵扣投资额（10+11）</t>
  </si>
  <si>
    <t>本年实际抵扣应分得的应纳税所得额</t>
  </si>
  <si>
    <t>结转以后年度抵扣的投资额余额</t>
  </si>
  <si>
    <t>三、抵扣应纳税所得额合计</t>
  </si>
  <si>
    <t>合计（7+13）</t>
  </si>
  <si>
    <t>国家税务总局关于实施创业投资企业所得税优惠问题的通知（国税发〔2009〕87号）</t>
  </si>
  <si>
    <t>财政部 国家税务总局关于执行企业所得税优惠政策若干问题的通知（财税〔2009〕69号）</t>
  </si>
  <si>
    <t>财政部 国家税务总局关于将国家自主创新示范区有关税收试点政策推广到全国范围实施的通知（财税〔2015〕116号）</t>
  </si>
  <si>
    <t>国家税务总局关于有限合伙制创业投资企业法人合伙人企业所得税有关问题的公告（国家税务总局公告2015年第81号）</t>
  </si>
  <si>
    <t>财政部 税务总局关于创业投资企业和天使投资个人有关税收试点政策的通知（财税〔2017〕38号）</t>
  </si>
  <si>
    <t>国家税务总局关于创业投资企业和天使投资个人税收试点政策有关问题的公告（国家税务总局公告2017年第20号）</t>
  </si>
  <si>
    <t>A107040                 减免所得税优惠明细表</t>
  </si>
  <si>
    <t>一、符合条件的小型微利企业减免企业所得税</t>
  </si>
  <si>
    <t>二、国家需要重点扶持的高新技术企业减按15%的税率征收企业所得税（填写A107041）</t>
  </si>
  <si>
    <t>四、受灾地区农村信用社免征企业所得税</t>
  </si>
  <si>
    <t>五、动漫企业自主开发、生产动漫产品定期减免企业所得税</t>
  </si>
  <si>
    <t>六、线宽小于0.8微米（含）的集成电路生产企业减免企业所得税（填写A107042）</t>
  </si>
  <si>
    <t>七、线宽小于0.25微米的集成电路生产企业减按15%税率征收企业所得税（填写A107042）</t>
  </si>
  <si>
    <t>八、投资额超过80亿元的集成电路生产企业减按15%税率征收企业所得税（填写A107042）</t>
  </si>
  <si>
    <t>九、线宽小于0.25微米的集成电路生产企业减免企业所得税（填写A107042）</t>
  </si>
  <si>
    <t>十、投资额超过80亿元的集成电路生产企业减免企业所得税（填写A107042）</t>
  </si>
  <si>
    <t>十一、新办集成电路设计企业减免企业所得税（填写A107042）</t>
  </si>
  <si>
    <t>十二、国家规划布局内集成电路设计企业可减按10%的税率征收企业所得税（填写A107042）</t>
  </si>
  <si>
    <t>十三、符合条件的软件企业减免企业所得税（填写A107042）</t>
  </si>
  <si>
    <t>十四、国家规划布局内重点软件企业可减按10%的税率征收企业所得税（填写A107042）</t>
  </si>
  <si>
    <t>十五、符合条件的集成电路封装、测试企业定期减免企业所得税（填写A107042）</t>
  </si>
  <si>
    <t>十六、符合条件的集成电路关键专用材料生产企业、集成电路专用设备生产企业定期减免企业所得税（填写A107042）</t>
  </si>
  <si>
    <t>十七、经营性文化事业单位转制为企业的免征企业所得税</t>
  </si>
  <si>
    <t>十八、符合条件的生产和装配伤残人员专门用品企业免征企业所得税</t>
  </si>
  <si>
    <t>十九、技术先进型服务企业减按15%的税率征收企业所得税</t>
  </si>
  <si>
    <t>二十、服务贸易创新发展试点地区符合条件的技术先进型服务企业减按15%的税率征收企业所得税</t>
  </si>
  <si>
    <t>二十一、设在西部地区的鼓励类产业企业减按15%的税率征收企业所得税</t>
  </si>
  <si>
    <t>二十二、新疆困难地区新办企业定期减免企业所得税</t>
  </si>
  <si>
    <t>二十三、新疆喀什、霍尔果斯特殊经济开发区新办企业定期免征企业所得税</t>
  </si>
  <si>
    <t>二十四、广东横琴、福建平潭、深圳前海等地区的鼓励类产业企业减按15%税率征收企业所得税</t>
  </si>
  <si>
    <t>二十五、北京冬奥组委、北京冬奥会测试赛赛事组委会免征企业所得税</t>
  </si>
  <si>
    <t>二十六、线宽小于130纳米的集成电路生产企业减免企业所得税（填写A107042）</t>
  </si>
  <si>
    <t>二十七、线宽小于65纳米或投资额超过150亿元的集成电路生产企业减免企业所得税（填写A107042）</t>
  </si>
  <si>
    <t>二十九、减：项目所得额按法定税率减半征收企业所得税叠加享受减免税优惠</t>
  </si>
  <si>
    <t>三十、支持和促进重点群体创业就业企业限额减征企业所得税(30.1+30.2)</t>
  </si>
  <si>
    <t>三十一、扶持自主就业退役士兵创业就业企业限额减征企业所得税</t>
  </si>
  <si>
    <t>合计（1+2+…+28-29+30+31+32）</t>
  </si>
  <si>
    <t>财政部 税务总局关于进一步扩大小型微利企业所得税优惠政策范围的通知（财税〔2018〕77号）</t>
  </si>
  <si>
    <t>国家税务总局关于贯彻落实进一步扩大小型微利企业所得税优惠政策范围有关征管问题的公告（国家税务总局公告2018年第40号）</t>
  </si>
  <si>
    <t>国家税务总局关于实施高新技术企业所得税优惠政策有关问题的公告（国家税务总局公告2017年第24号）</t>
  </si>
  <si>
    <t>国务院关于经济特区和上海浦东新区新设立高新技术企业实行过渡性税收优惠的通知（国发〔2007〕40号）</t>
  </si>
  <si>
    <t>链接文件有误</t>
  </si>
  <si>
    <t>链接有误</t>
  </si>
  <si>
    <t>文化部 财政部 国家税务总局关于印发〈动漫企业认定管理办法（试行）〉的通知（文市发〔2008〕51号）</t>
  </si>
  <si>
    <t>文化部 财政部 国家税务总局关于实施〈动漫企业认定管理办法（试行）〉有关问题的通知（文产发〔2009〕18号）</t>
  </si>
  <si>
    <t>财政部 国家税务总局 中宣部关于继续实施文化体制改革中经营性文化事业单位转制为企业若干税收政策的通知（财税〔2014〕84号）</t>
  </si>
  <si>
    <t>财政部 国家税务总局 民政部关于生产和装配伤残人员专门用品企业免征企业所得税的通知（财税〔2016〕111号）</t>
  </si>
  <si>
    <t>财政部 国家税务总局 商务部 科技部 国家发展改革委关于完善技术先进型服务企业有关企业所得税政策问题的通知（财税〔2014〕59号）</t>
  </si>
  <si>
    <t>财政部 税务总局 商务部 科技部 国家发展改革委关于将服务贸易创新发展试点地区技术先进型服务企业所得税政策推广至全国实施的通知（财税〔2018〕44号）</t>
  </si>
  <si>
    <t>财政部 海关总署 国家税务总局关于深入实施西部大开发战略有关税收政策问题的通知（财税〔2011〕58号）</t>
  </si>
  <si>
    <t>国家税务总局关于深入实施西部大开发战略有关企业所得税问题的公告（国家税务总局公告2012年第12号）</t>
  </si>
  <si>
    <t>财政部 海关总署 国家税务总局关于赣州市执行西部大开发税收政策问题的通知（财税〔2013〕4号）</t>
  </si>
  <si>
    <t>空表</t>
  </si>
  <si>
    <t>国家税务总局关于执行&lt;西部地区鼓励类产业目录&gt;有关企业所得税问题的公告（国家税务总局公告2015年第14号）</t>
  </si>
  <si>
    <t>财政部 国家税务总局 国家发展改革委 工业和信息化部关于完善新疆困难地区重点鼓励发展产业企业所得税优惠目录的通知（财税〔2016〕85号）</t>
  </si>
  <si>
    <t>财政部 国家税务总局关于新疆喀什霍尔果斯两个特殊经济开发区企业所得税优惠政策的通知（财税〔2011〕112号）</t>
  </si>
  <si>
    <t>财政部 税务总局 人力资源社会保障部关于继续实施支持和促进重点群体创业就业有关税收政策的通知（财税〔2017〕49号）</t>
  </si>
  <si>
    <t>财政部 税务总局 民政部关于继续实施扶持自主就业退役士兵创业就业有关税收政策的通知（财税〔2017〕46号）</t>
  </si>
  <si>
    <t>A107041                   高新技术企业优惠情况及明细表</t>
  </si>
  <si>
    <t>税收优惠基本信息</t>
  </si>
  <si>
    <t>对企业主要产品（服务）发挥核心支持作用的技术所属范围</t>
  </si>
  <si>
    <t>一级领域</t>
  </si>
  <si>
    <t>二级领域</t>
  </si>
  <si>
    <t>三级领域</t>
  </si>
  <si>
    <t>税收优惠有关情况</t>
  </si>
  <si>
    <t>收入指标</t>
  </si>
  <si>
    <t>一、本年高新技术产品（服务）收入（5+6）</t>
  </si>
  <si>
    <t>其中：产品（服务）收入</t>
  </si>
  <si>
    <t xml:space="preserve">             技术性收入</t>
  </si>
  <si>
    <t>二、本年企业总收入(8-9)</t>
  </si>
  <si>
    <t>其中：收入总额</t>
  </si>
  <si>
    <t xml:space="preserve">             不征税收入</t>
  </si>
  <si>
    <t>三、本年高新技术产品（服务）收入占企业总收入的比例（4÷7）</t>
  </si>
  <si>
    <t>人员指标</t>
  </si>
  <si>
    <t>四、本年科技人员数</t>
  </si>
  <si>
    <t>五、本年职工总数</t>
  </si>
  <si>
    <t>六、本年科技人员占企业当年职工总数的比例（11÷12）</t>
  </si>
  <si>
    <t>研发费用指标</t>
  </si>
  <si>
    <t>高新研发费用归集年度</t>
  </si>
  <si>
    <t>七、归集的高新研发费用金额（16+25）</t>
  </si>
  <si>
    <t>（一）内部研究开发投入(17+…+22+24)</t>
  </si>
  <si>
    <t>1.人员人工费用</t>
  </si>
  <si>
    <t>2.直接投入费用</t>
  </si>
  <si>
    <t>3.折旧费用与长期待摊费用</t>
  </si>
  <si>
    <t>4.无形资产摊销费用</t>
  </si>
  <si>
    <t>5.设计费用</t>
  </si>
  <si>
    <t>6.装备调试费与实验费用</t>
  </si>
  <si>
    <t>7.其他费用</t>
  </si>
  <si>
    <t>其中：可计入研发费用的其他费用</t>
  </si>
  <si>
    <t>（二）委托外部研发费用[(26+28)×80%]</t>
  </si>
  <si>
    <t>1.境内的外部研发费</t>
  </si>
  <si>
    <t>2.境外的外部研发费</t>
  </si>
  <si>
    <t xml:space="preserve">   其中：可计入研发费用的境外的外部研发费</t>
  </si>
  <si>
    <t>八、销售（营业）收入</t>
  </si>
  <si>
    <t>九、三年研发费用占销售（营业）收入的比例（15行4列÷29行4列）</t>
  </si>
  <si>
    <t>减免税额</t>
  </si>
  <si>
    <t>十、国家需要重点扶持的高新技术企业减征企业所得税</t>
  </si>
  <si>
    <t>十一、经济特区和上海浦东新区新设立的高新技术企业定期减免税额</t>
  </si>
  <si>
    <t>科技部 财政部 国家税务总局关于〈高新技术企业认定管理办法〉的通知（国科发火〔2016〕32号）</t>
  </si>
  <si>
    <t>科学技术部 财政部 国家税务总局关于修订印发〈高新技术企业认定管理工作指引〉的通知（国科发火〔2016〕195号）</t>
  </si>
  <si>
    <t>科技部 财政部 国家税务总局关于修订印发〈高新技术企业认定管理办法〉的通知（国科发火〔2016〕32号）</t>
  </si>
  <si>
    <t>A107042           软件、集成电路企业优惠情况及明细表</t>
  </si>
  <si>
    <t>减免方式1</t>
  </si>
  <si>
    <t>减免方式2</t>
  </si>
  <si>
    <t>获利年度\开始计算优惠期年度2</t>
  </si>
  <si>
    <t>金额（数量等）</t>
  </si>
  <si>
    <t>人
员
指
标</t>
  </si>
  <si>
    <t>一、企业本年月平均职工总人数</t>
  </si>
  <si>
    <t xml:space="preserve">    其中：签订劳动合同关系且具有大学专科以上学历的职工人数</t>
  </si>
  <si>
    <t xml:space="preserve">          研究开发人员人数</t>
  </si>
  <si>
    <t>二、大学专科以上职工占企业本年月平均职工总人数的比例（2÷1）</t>
  </si>
  <si>
    <t>三、研究开发人员占企业本年月平均职工总人数的比例（3÷1）</t>
  </si>
  <si>
    <t>四、研发费用总额</t>
  </si>
  <si>
    <t xml:space="preserve">    其中：企业在中国境内发生的研发费用金额</t>
  </si>
  <si>
    <t>五、研发费用占销售（营业）收入的比例</t>
  </si>
  <si>
    <t>六、境内研发费用占研发费用总额的比例（7÷6）</t>
  </si>
  <si>
    <t>七、企业收入总额</t>
  </si>
  <si>
    <t>八、符合条件的销售（营业）收入</t>
  </si>
  <si>
    <t>九、符合条件的收入占收入总额的比例（11÷10）</t>
  </si>
  <si>
    <t>十、集成电路设计企业、软件企业填报</t>
  </si>
  <si>
    <t>（一）自主设计\开发销售（营业）收入</t>
  </si>
  <si>
    <t>（二）自主设计\开发收入占企业收入总额的比例（13÷10）</t>
  </si>
  <si>
    <t>十一、重点软件企业或重点集成电路设计企业符合“领域”的填报</t>
  </si>
  <si>
    <t>（一）适用的领域</t>
  </si>
  <si>
    <t>（二）适用领域的销售（营业）收入</t>
  </si>
  <si>
    <t>（三）领域内的销售收入占符合条件的销售收入的比例（16÷11）</t>
  </si>
  <si>
    <t>十二、重点软件企业符合“出口”的填报</t>
  </si>
  <si>
    <t>（一）年度软件出口收入总额（美元）</t>
  </si>
  <si>
    <t>（二）年度软件出口收入总额（人民币）</t>
  </si>
  <si>
    <t>（三）软件出口收入总额占本企业年度收入总额的比例（19÷10）</t>
  </si>
  <si>
    <t>十三、集成电路关键专用材料或专用设备生产企业填报</t>
  </si>
  <si>
    <t>产品适用目录</t>
  </si>
  <si>
    <t>国家发展和改革委员会 工业和信息化部 财政部 国家税务总局关于印发国家规划布局内重点软件和集成电路设计领域的通知（发改高技〔2016〕1056号）</t>
  </si>
  <si>
    <t>财政部 国家税务总局 科技部关于完善研发费用税前加计扣除政策的通知》（财税〔2015〕119号）</t>
  </si>
  <si>
    <t>国家税务总局关于企业研究开发费用税前加计扣除政策有关问题的公告》(国家税务总局公告2015年第97号)</t>
  </si>
  <si>
    <t>国家税务总局关于研发费用税前加计扣除归集范围有关问题的公告》(国家税务总局公告2017年第40号)</t>
  </si>
  <si>
    <t>A107050                                   税额抵免优惠明细表</t>
  </si>
  <si>
    <t>本年抵免前应纳税额</t>
  </si>
  <si>
    <t>本年允许抵免的专用设备投资额</t>
  </si>
  <si>
    <t>本年可抵免税额</t>
  </si>
  <si>
    <t>以前年度已抵免额</t>
  </si>
  <si>
    <t>本年实际抵免的各年度税额</t>
  </si>
  <si>
    <t>可结转以后年度抵免的税额</t>
  </si>
  <si>
    <t>4（3×10%）</t>
  </si>
  <si>
    <t>10（5+…+9）</t>
  </si>
  <si>
    <t>12（4-10-11）</t>
  </si>
  <si>
    <t>本年实际抵免税额合计</t>
  </si>
  <si>
    <t>可结转以后年度抵免的税额合计</t>
  </si>
  <si>
    <t>专用设备</t>
  </si>
  <si>
    <t>本年允许抵免的环境保护专用设备投资额</t>
  </si>
  <si>
    <t>投资情况</t>
  </si>
  <si>
    <t>本年允许抵免节能节水的专用设备投资额</t>
  </si>
  <si>
    <t>本年允许抵免的安全生产专用设备投资额</t>
  </si>
  <si>
    <t>财政部　国家税务总局关于执行环境保护专用设备企业所得税优惠目录、节能节水专用设备企业所得税优惠目录和安全生产专用设备企业所得税优惠目录有关问题的通知（财税〔2008〕48号）</t>
  </si>
  <si>
    <t>财政部　国家税务总局　国家发展改革委关于公布节能节水专用设备企业所得税优惠目录（2008年版）和环境保护专用设备企业所得税优惠目录（2008年版）的通知（财税〔2008〕115号）</t>
  </si>
  <si>
    <t>财政部　国家税务总局　安全监管总局关于公布〈安全生产专用设备企业所得税优惠目录（2008年版）〉的通知（财税〔2008〕118号）号</t>
  </si>
  <si>
    <t>财政部　国家税务总局关于执行企业所得税优惠政策若干问题的通知（财税〔2009〕69号）</t>
  </si>
  <si>
    <t>国家税务总局关于环境保护、节能节水、安全生产等专用设备投资抵免企业所得税有关问题的通知（国税函〔2010〕256号）</t>
  </si>
  <si>
    <t>财政部 税务总局 国家发展改革委 工业和信息化部 环境保护部关于印发节能节水和环境保护专用设备企业所得税优惠目录（2017年版）的通知（财税〔2017〕71</t>
  </si>
  <si>
    <t>A108000                                                     境外所得税收抵免明细表</t>
  </si>
  <si>
    <t>国家
（地区）</t>
  </si>
  <si>
    <t>境外税前所得</t>
  </si>
  <si>
    <t>境外所得纳税调整后所得</t>
  </si>
  <si>
    <t>弥补境外以前年度亏损</t>
  </si>
  <si>
    <t>境外应纳税所得额</t>
  </si>
  <si>
    <t>抵减境内亏损</t>
  </si>
  <si>
    <t>抵减境内亏损后的境外应纳税所得额</t>
  </si>
  <si>
    <t>税率</t>
  </si>
  <si>
    <t>境外所得应纳税额</t>
  </si>
  <si>
    <t>境外所得可抵免税额</t>
  </si>
  <si>
    <t>境外所得抵免限额</t>
  </si>
  <si>
    <t>本年可抵免境外所得税额</t>
  </si>
  <si>
    <t>未超过境外所得税抵免限额的余额</t>
  </si>
  <si>
    <t>本年可抵免以前年度未抵免境外所得税额</t>
  </si>
  <si>
    <t>按简易办法计算</t>
  </si>
  <si>
    <t>境外所得抵免所得税额合计</t>
  </si>
  <si>
    <t>按低于12.5%的实际税率计算的抵免额</t>
  </si>
  <si>
    <t>按12.5%计算的抵免额</t>
  </si>
  <si>
    <t>按25%计算的抵免额</t>
  </si>
  <si>
    <t>5(3-4)</t>
  </si>
  <si>
    <t>7(5-6)</t>
  </si>
  <si>
    <t>9(7×8)</t>
  </si>
  <si>
    <t>13(11-12)</t>
  </si>
  <si>
    <t>18(15+16+17)</t>
  </si>
  <si>
    <t>19(12+14+18)</t>
  </si>
  <si>
    <t>财政部 国家税务总局关于企业境外所得税收抵免有关问题的通知（财税〔2009〕125号）</t>
  </si>
  <si>
    <t>国家税务总局关于发布〈企业境外所得税收抵免操作指南〉的公告（国家税务总局公告2010年第1号）</t>
  </si>
  <si>
    <t>财政部 国家税务总局关于我国石油企业从事油（气）资源开采所得税收抵免有关问题的通知（财税〔2011〕23号）</t>
  </si>
  <si>
    <t>财政部 国家税务总局关于高新技术企业境外所得适用税率及税收抵免问题的通知（财税〔2011〕47号）</t>
  </si>
  <si>
    <t>A108010                                             境外所得纳税调整后所得明细表</t>
  </si>
  <si>
    <t>境外税后所得</t>
  </si>
  <si>
    <t>境外所得可抵免的所得税额</t>
  </si>
  <si>
    <t>境外分支机构收入与支出纳税调整额</t>
  </si>
  <si>
    <t>境外分支机构调整分摊扣除的有关成本费用</t>
  </si>
  <si>
    <t>境外所得对应调整的相关成本费用支出</t>
  </si>
  <si>
    <t>分支机构营业利润所得</t>
  </si>
  <si>
    <t>股息、红利等权益性投资所得</t>
  </si>
  <si>
    <t>利息所得</t>
  </si>
  <si>
    <t>租金所得</t>
  </si>
  <si>
    <t>特许权使用费所得</t>
  </si>
  <si>
    <t>财产转让所得</t>
  </si>
  <si>
    <t>其他所得</t>
  </si>
  <si>
    <t>直接缴纳的所得税额</t>
  </si>
  <si>
    <t>间接负担的所得税额</t>
  </si>
  <si>
    <t>享受税收饶让抵免税额</t>
  </si>
  <si>
    <t>9(2+…+8)</t>
  </si>
  <si>
    <t>13(10+11+12)</t>
  </si>
  <si>
    <t>14(9+10+11)</t>
  </si>
  <si>
    <t>18(14+15-16-17)</t>
  </si>
  <si>
    <t>A108020                                             境外分支机构弥补亏损明细表</t>
  </si>
  <si>
    <t>国家
(地区)</t>
  </si>
  <si>
    <t>非实际亏损额的弥补</t>
  </si>
  <si>
    <t>实际亏损额的弥补</t>
  </si>
  <si>
    <t>以前年度结转尚未弥补的非实际亏损额</t>
  </si>
  <si>
    <t>本年发生的非实际亏损额</t>
  </si>
  <si>
    <t>本年弥补的以前年度非实际亏损额</t>
  </si>
  <si>
    <t>结转以后年度弥补的非实际亏损额</t>
  </si>
  <si>
    <t>以前年度结转尚未弥补的实际亏损额</t>
  </si>
  <si>
    <t>本年发生的实际亏损额</t>
  </si>
  <si>
    <t>本年弥补的以前年度实际亏损额</t>
  </si>
  <si>
    <t>结转以后年度弥补的实际亏损额</t>
  </si>
  <si>
    <t>5(2+3-4)</t>
  </si>
  <si>
    <t>A108030                                              跨年度结转抵免境外所得税明细表</t>
  </si>
  <si>
    <t>国家(地区)</t>
  </si>
  <si>
    <t>前五年境外所得已缴所得税未抵免余额</t>
  </si>
  <si>
    <t>本年实际抵免以前年度未抵免的境外已缴所得税额</t>
  </si>
  <si>
    <t>结转以后年度抵免的境外所得已缴所得税额</t>
  </si>
  <si>
    <t>前五年</t>
  </si>
  <si>
    <t>前四年</t>
  </si>
  <si>
    <t>前三年</t>
  </si>
  <si>
    <t>前二年</t>
  </si>
  <si>
    <t>前一年</t>
  </si>
  <si>
    <t>7(2+…+6)</t>
  </si>
  <si>
    <t>13(8+…+12)</t>
  </si>
  <si>
    <t>14(3-9)</t>
  </si>
  <si>
    <t>15(4-10)</t>
  </si>
  <si>
    <t>16(5-11)</t>
  </si>
  <si>
    <t>17(6-12)</t>
  </si>
  <si>
    <t>19(14+…+18)</t>
  </si>
  <si>
    <t>A109010          企业所得税汇总纳税分支机构所得税分配表</t>
  </si>
  <si>
    <r>
      <rPr>
        <sz val="10"/>
        <color theme="1"/>
        <rFont val="宋体"/>
        <family val="3"/>
        <charset val="134"/>
      </rPr>
      <t>总机构名称（盖章）</t>
    </r>
    <r>
      <rPr>
        <sz val="12"/>
        <color theme="1"/>
        <rFont val="Times New Roman"/>
        <family val="1"/>
      </rPr>
      <t xml:space="preserve">:                                                                   </t>
    </r>
  </si>
  <si>
    <t>总机构统一社会信用代码（纳税人识别号）：</t>
  </si>
  <si>
    <t>金额单位: 元（列至角分）</t>
  </si>
  <si>
    <t>应纳所得税额</t>
  </si>
  <si>
    <t>总机构分摊所得税额</t>
  </si>
  <si>
    <t xml:space="preserve"> 总机构财政集中分配所得税额</t>
  </si>
  <si>
    <t>分支机构分摊所得税额</t>
  </si>
  <si>
    <t>分支机构情况</t>
  </si>
  <si>
    <t>分支机构统一社会信用代码（纳税人识别号）</t>
  </si>
  <si>
    <t>分支机构名称</t>
  </si>
  <si>
    <t>三项因素</t>
  </si>
  <si>
    <t>分配
比例</t>
  </si>
  <si>
    <t>分配所得税额</t>
  </si>
  <si>
    <t>营业收入</t>
  </si>
  <si>
    <t>职工薪酬</t>
  </si>
  <si>
    <t>资产总额</t>
  </si>
  <si>
    <t>财政部 国家税务总局 中国人民银行关于印发〈跨省市总分机构企业所得税分配及预算管理办法〉的通知（财预〔2012〕40号）</t>
  </si>
  <si>
    <t>国家税务总局关于印发〈跨地区经营汇总纳税企业所得税征收管理办法〉的公告（国家税务总局公告2012年第57号）</t>
  </si>
  <si>
    <t>A109000                 跨地区经营汇总纳税企业年度分摊企业所得税明细表</t>
  </si>
  <si>
    <t>一、实际应纳所得税额</t>
  </si>
  <si>
    <t>减：境外所得应纳所得税额</t>
  </si>
  <si>
    <t>加：境外所得抵免所得税额</t>
  </si>
  <si>
    <t>二、用于分摊的本年实际应纳所得税额（1-2+3）</t>
  </si>
  <si>
    <t>三、本年累计已预分、已分摊所得税额（6+7+8+9）</t>
  </si>
  <si>
    <t>（一）总机构直接管理建筑项目部已预分所得税额</t>
  </si>
  <si>
    <t>（二）总机构已分摊所得税额</t>
  </si>
  <si>
    <t>（三）财政集中已分配所得税额</t>
  </si>
  <si>
    <t>（四）分支机构已分摊所得税额</t>
  </si>
  <si>
    <t>其中：总机构主体生产经营部门已分摊所得税额</t>
  </si>
  <si>
    <t>四、本年度应分摊的应补（退）的所得税额（4-5）</t>
  </si>
  <si>
    <t>（一）总机构分摊本年应补（退）的所得税额（11×总机构分摊比例）</t>
  </si>
  <si>
    <t>（二）财政集中分配本年应补（退）的所得税额（11×财政集中分配比例）</t>
  </si>
  <si>
    <t>（三）分支机构分摊本年应补（退）的所得税额（11×分支机构分摊比例）</t>
  </si>
  <si>
    <t>其中：总机构主体生产经营部门分摊本年应补（退）的所得税额（11×总机构主体生产经营部门分摊比例）</t>
  </si>
  <si>
    <t>五、境外所得抵免后的应纳所得税额（2-3）</t>
  </si>
  <si>
    <t>六、总机构本年应补（退）所得税额（12+13+15+16）</t>
  </si>
  <si>
    <t>财政部 国家税务总局关于贯彻落实国务院关于实施企业所得税过渡优惠政策有关问题的通知（财税〔2008〕21号）</t>
    <phoneticPr fontId="54" type="noConversion"/>
  </si>
  <si>
    <t>财政部 海关总署 国家税务总局关于支持鲁甸地震灾后恢复重建有关税收政策问题的通知（财税〔2015〕27号）</t>
    <phoneticPr fontId="54" type="noConversion"/>
  </si>
  <si>
    <t>财政部 国家税务总局关于扶持动漫产业发展有关税收政策问题的通知（财税〔2009〕65号）</t>
    <phoneticPr fontId="54" type="noConversion"/>
  </si>
  <si>
    <t>财政部 国家税务总局 发展改革委 工业和信息化部关于软件和集成电路产业企业所得税优惠政策有关问题的通知（财税〔2016〕49号）</t>
    <phoneticPr fontId="54" type="noConversion"/>
  </si>
  <si>
    <t>西部地区鼓励类产业目录(中华人民共和国国家发展和改革委员会令第15号)</t>
    <phoneticPr fontId="54" type="noConversion"/>
  </si>
  <si>
    <t>财政部 国家税务总局关于新疆困难地区新办企业所得税优惠政策的通知（财税〔2011〕53号）</t>
    <phoneticPr fontId="54" type="noConversion"/>
  </si>
  <si>
    <t>财政部 国家税务总局关于广东横琴新区、福建平潭综合实验区、深圳前海深港现代化服务业合作区企业所得税优惠政策及优惠目录的通知（财税〔2014〕26号）</t>
    <phoneticPr fontId="54" type="noConversion"/>
  </si>
  <si>
    <t>财政部 税务总局关于平潭综合实验区企业所得税优惠目录增列有关旅游产业项目的通知（财税〔2017〕75号）</t>
    <phoneticPr fontId="54" type="noConversion"/>
  </si>
  <si>
    <t>财政部 税务总局 海关总署关于北京2022年冬奥会和冬残奥会税收政策的通知（财税〔2017〕60号）</t>
    <phoneticPr fontId="54" type="noConversion"/>
  </si>
  <si>
    <t>*</t>
    <phoneticPr fontId="54" type="noConversion"/>
  </si>
  <si>
    <t>*</t>
    <phoneticPr fontId="54" type="noConversion"/>
  </si>
  <si>
    <t>三、经济特区和上海浦东新区新设立的高新技术企业在区内取得的所得定期减免企业所得税（填写A107041）</t>
    <phoneticPr fontId="54" type="noConversion"/>
  </si>
  <si>
    <t>财政部 国家税务总局 商务部 科学技术部 国家发展和改革委员会关于新增中国服务外包示范城市适用技术先进型服务企业所得税政策的通知（财税〔2016〕108号）</t>
    <phoneticPr fontId="54" type="noConversion"/>
  </si>
  <si>
    <t>（统一社会信用代码）</t>
    <phoneticPr fontId="54" type="noConversion"/>
  </si>
  <si>
    <t xml:space="preserve">    谨声明：本纳税申报表是根据国家税收法律法规及相关规定填报的，是真实的、可靠的、完整的。</t>
    <phoneticPr fontId="54" type="noConversion"/>
  </si>
  <si>
    <t>是否填报</t>
    <phoneticPr fontId="54" type="noConversion"/>
  </si>
  <si>
    <t xml:space="preserve">  金额单位：人民币元（列至角分）</t>
    <phoneticPr fontId="54" type="noConversion"/>
  </si>
  <si>
    <t xml:space="preserve">  纳税人识别号： </t>
    <phoneticPr fontId="54" type="noConversion"/>
  </si>
  <si>
    <t>财政部税务总局关于企业职工教育经费税前扣除政策的通知(财税〔2018〕51号)</t>
    <phoneticPr fontId="54" type="noConversion"/>
  </si>
  <si>
    <t>A105050                                 职工薪酬支出及纳税调整明细表</t>
    <phoneticPr fontId="54" type="noConversion"/>
  </si>
  <si>
    <t>减：资产减值损失</t>
    <phoneticPr fontId="54" type="noConversion"/>
  </si>
  <si>
    <r>
      <t xml:space="preserve">   </t>
    </r>
    <r>
      <rPr>
        <sz val="10"/>
        <color theme="1"/>
        <rFont val="宋体"/>
        <family val="3"/>
        <charset val="134"/>
      </rPr>
      <t>年</t>
    </r>
    <r>
      <rPr>
        <u/>
        <sz val="10"/>
        <color theme="1"/>
        <rFont val="宋体"/>
        <family val="3"/>
        <charset val="134"/>
      </rPr>
      <t xml:space="preserve">  </t>
    </r>
    <r>
      <rPr>
        <sz val="10"/>
        <color theme="1"/>
        <rFont val="宋体"/>
        <family val="3"/>
        <charset val="134"/>
      </rPr>
      <t>月</t>
    </r>
    <phoneticPr fontId="54" type="noConversion"/>
  </si>
  <si>
    <t>当年（决议日）分配的股息、红利等权益性投资收益金额</t>
    <phoneticPr fontId="54" type="noConversion"/>
  </si>
  <si>
    <t xml:space="preserve">   （一）主营业务成本（3+5+6+7+8）</t>
    <phoneticPr fontId="54" type="noConversion"/>
  </si>
  <si>
    <t>*</t>
    <phoneticPr fontId="54" type="noConversion"/>
  </si>
  <si>
    <t>（四）房地产开发企业特定业务计算的纳税调整额(填写A105010)</t>
    <phoneticPr fontId="54" type="noConversion"/>
  </si>
  <si>
    <t>（五）合伙企业法人合伙人分得的应纳税所得额</t>
    <phoneticPr fontId="54" type="noConversion"/>
  </si>
  <si>
    <t>（二）房地产企业销售的未完工产品转完工产品特定业务计算的纳税调整额（28-29）</t>
    <phoneticPr fontId="54" type="noConversion"/>
  </si>
  <si>
    <t>享受加速折旧政策的资产按税收一般规定计算的折旧、摊销额</t>
    <phoneticPr fontId="54" type="noConversion"/>
  </si>
  <si>
    <t>资产计税
基础</t>
    <phoneticPr fontId="54" type="noConversion"/>
  </si>
  <si>
    <t>弥补亏损企业类型</t>
    <phoneticPr fontId="54" type="noConversion"/>
  </si>
  <si>
    <t>当年待弥补的亏损额</t>
    <phoneticPr fontId="54" type="noConversion"/>
  </si>
  <si>
    <t>（一）人员人工费用（4+5+6）</t>
    <phoneticPr fontId="54" type="noConversion"/>
  </si>
  <si>
    <t>2.直接从事研发活动人员五险一金</t>
    <phoneticPr fontId="54" type="noConversion"/>
  </si>
  <si>
    <t xml:space="preserve"> </t>
    <phoneticPr fontId="54" type="noConversion"/>
  </si>
  <si>
    <t>相关法规</t>
    <phoneticPr fontId="54" type="noConversion"/>
  </si>
  <si>
    <t xml:space="preserve">    其中：分支机构留存备查的资产损失</t>
    <phoneticPr fontId="54" type="noConversion"/>
  </si>
  <si>
    <t>国家重点支持的高新技术领域</t>
    <phoneticPr fontId="54" type="noConversion"/>
  </si>
  <si>
    <t>获利年度\开始计算优惠期年度1</t>
    <phoneticPr fontId="54" type="noConversion"/>
  </si>
  <si>
    <t>税款所属期间：   年  月  日至   年  月  日</t>
    <phoneticPr fontId="54" type="noConversion"/>
  </si>
  <si>
    <t>可结转以后年度弥补的亏损额合计</t>
    <phoneticPr fontId="54" type="noConversion"/>
  </si>
  <si>
    <t>尚未执行新金融准则和新一般企业</t>
    <phoneticPr fontId="54" type="noConversion"/>
  </si>
  <si>
    <t>企业所得税年度纳税申报基础信息表</t>
    <phoneticPr fontId="54" type="noConversion"/>
  </si>
  <si>
    <t>□130纳米 □65纳米</t>
  </si>
  <si>
    <t>□一般性  □特殊性</t>
  </si>
  <si>
    <t>104从业人数（填写平均值，单位：人）</t>
    <phoneticPr fontId="54" type="noConversion"/>
  </si>
  <si>
    <t>108采用一般企业财务报表格式（2019年版）</t>
    <phoneticPr fontId="54" type="noConversion"/>
  </si>
  <si>
    <t>财政部关于修订印发2019年度一般企业财务报表格式的通知（财会〔2019〕6号）</t>
    <phoneticPr fontId="54" type="noConversion"/>
  </si>
  <si>
    <t>（六）发行永续债利息支出</t>
    <phoneticPr fontId="54" type="noConversion"/>
  </si>
  <si>
    <t>（七）其他</t>
    <phoneticPr fontId="54" type="noConversion"/>
  </si>
  <si>
    <t>（十一）佣金和手续费支出（保险企业填写A105060）</t>
    <phoneticPr fontId="54" type="noConversion"/>
  </si>
  <si>
    <t>保险企业手续费及佣金支出</t>
  </si>
  <si>
    <t>一、本年支出</t>
    <phoneticPr fontId="54" type="noConversion"/>
  </si>
  <si>
    <t>减：不允许扣除的支出</t>
    <phoneticPr fontId="54" type="noConversion"/>
  </si>
  <si>
    <t>二、本年符合条件的支出（1-2）</t>
    <phoneticPr fontId="54" type="noConversion"/>
  </si>
  <si>
    <t>三、本年计算扣除限额的基数</t>
    <phoneticPr fontId="54" type="noConversion"/>
  </si>
  <si>
    <t>四、本企业计算的扣除限额（4×5）</t>
    <phoneticPr fontId="54" type="noConversion"/>
  </si>
  <si>
    <t>六、按照分摊协议归集至其他关联方的金额（10≤3与6孰小值）</t>
    <phoneticPr fontId="54" type="noConversion"/>
  </si>
  <si>
    <t xml:space="preserve">    按照分摊协议从其他关联方归集至本企业的金额</t>
    <phoneticPr fontId="54" type="noConversion"/>
  </si>
  <si>
    <t>七、本年支出纳税调整金额
（3＞6，本行=2+3-6+10-11；3≤6，本行=2+10-11-9）</t>
    <phoneticPr fontId="54" type="noConversion"/>
  </si>
  <si>
    <t>《财政部 税务总局关于保险企业手续费及佣金支出税前扣除政策的公告》（财政部 税务总局公告2019年第72号）</t>
    <phoneticPr fontId="54" type="noConversion"/>
  </si>
  <si>
    <t xml:space="preserve">     A105060       广告费和业务宣传费跨年度纳税调整明细表</t>
    <phoneticPr fontId="54" type="noConversion"/>
  </si>
  <si>
    <t>广告费和
业务宣传费</t>
    <phoneticPr fontId="54" type="noConversion"/>
  </si>
  <si>
    <t xml:space="preserve">        其中：扶贫捐赠</t>
    <phoneticPr fontId="54" type="noConversion"/>
  </si>
  <si>
    <t>本    年（2019年）</t>
    <phoneticPr fontId="54" type="noConversion"/>
  </si>
  <si>
    <t>《财政部 税务总局关于公益性捐赠支出企业所得税税前结转扣除有关政策的通知》（财税〔2018〕15号）</t>
    <phoneticPr fontId="54" type="noConversion"/>
  </si>
  <si>
    <t>《财政部 税务总局 国务院扶贫办关于企业扶贫捐赠所得税税前扣除政策的公告》（财政部 税务总局 国务院扶贫办公告2019年第49号）</t>
    <phoneticPr fontId="54" type="noConversion"/>
  </si>
  <si>
    <t>《财政部　税务总局关于公共租赁住房税收优惠政策的公告》（财政部 税务总局公告2019年第61号）</t>
    <phoneticPr fontId="54" type="noConversion"/>
  </si>
  <si>
    <t>附列资料：2015年度至本年发生的公益性扶贫捐赠合计金额。</t>
    <phoneticPr fontId="54" type="noConversion"/>
  </si>
  <si>
    <t>合计（1+2+4）</t>
    <phoneticPr fontId="54" type="noConversion"/>
  </si>
  <si>
    <t>行次</t>
    <phoneticPr fontId="54" type="noConversion"/>
  </si>
  <si>
    <t>（二）符合条件的居民企业之间的股息、红利等权益性投资收益免征企业所得税（4+5+6+7+8）</t>
    <phoneticPr fontId="54" type="noConversion"/>
  </si>
  <si>
    <t xml:space="preserve">    1.一般股息红利等权益性投资收益免征企业所得税（填写A107011）</t>
  </si>
  <si>
    <t xml:space="preserve">    2.内地居民企业通过沪港通投资且连续持有H股满12个月取得的股息红利所得免征企业所得税（填写A107011）</t>
  </si>
  <si>
    <t xml:space="preserve">    3.内地居民企业通过深港通投资且连续持有H股满12个月取得的股息红利所得免征企业所得税（填写A107011）</t>
  </si>
  <si>
    <t xml:space="preserve">    5.符合条件的永续债利息收入免征企业所得税（填写A107011）</t>
  </si>
  <si>
    <t>（三）符合条件的非营利组织的收入免征企业所得税</t>
    <phoneticPr fontId="54" type="noConversion"/>
  </si>
  <si>
    <t>（四）中国清洁发展机制基金取得的收入免征企业所得税</t>
    <phoneticPr fontId="54" type="noConversion"/>
  </si>
  <si>
    <t>（五）投资者从证券投资基金分配中取得的收入免征企业所得税</t>
    <phoneticPr fontId="54" type="noConversion"/>
  </si>
  <si>
    <t>（六）取得的地方政府债券利息收入免征企业所得税</t>
    <phoneticPr fontId="54" type="noConversion"/>
  </si>
  <si>
    <t>（七）中国保险保障基金有限责任公司取得的保险保障基金等收入免征企业所得税</t>
    <phoneticPr fontId="54" type="noConversion"/>
  </si>
  <si>
    <t>（八）中国奥委会取得北京冬奥组委支付的收入免征企业所得税</t>
    <phoneticPr fontId="54" type="noConversion"/>
  </si>
  <si>
    <t>（九）中国残奥委会取得北京冬奥组委分期支付的收入免征企业所得税</t>
    <phoneticPr fontId="54" type="noConversion"/>
  </si>
  <si>
    <t xml:space="preserve"> (十) 其他</t>
    <phoneticPr fontId="54" type="noConversion"/>
  </si>
  <si>
    <t>（四）其他（24.1+24.2）</t>
    <phoneticPr fontId="54" type="noConversion"/>
  </si>
  <si>
    <t xml:space="preserve">    1.取得的社区家庭服务收入在计算应纳税所得额时减计收入</t>
  </si>
  <si>
    <t xml:space="preserve">    2.其他</t>
  </si>
  <si>
    <t xml:space="preserve">    4.居民企业持有创新企业CDR取得的股息红利所得免征企业所得税（填写A107011）</t>
    <phoneticPr fontId="54" type="noConversion"/>
  </si>
  <si>
    <t>投资性质</t>
    <phoneticPr fontId="54" type="noConversion"/>
  </si>
  <si>
    <t xml:space="preserve">     股票投资—深港通H股</t>
    <phoneticPr fontId="54" type="noConversion"/>
  </si>
  <si>
    <t xml:space="preserve">     创新企业CDR </t>
    <phoneticPr fontId="54" type="noConversion"/>
  </si>
  <si>
    <t xml:space="preserve">     永续债</t>
  </si>
  <si>
    <t>其中：直接投资或非H股票投资</t>
    <phoneticPr fontId="54" type="noConversion"/>
  </si>
  <si>
    <t xml:space="preserve">     股票投资—沪港通H股</t>
    <phoneticPr fontId="54" type="noConversion"/>
  </si>
  <si>
    <t>投资成本</t>
    <phoneticPr fontId="54" type="noConversion"/>
  </si>
  <si>
    <t>三、加计扣除（26+27+28+29+30）</t>
    <phoneticPr fontId="54" type="noConversion"/>
  </si>
  <si>
    <t>《财政部　国家税务总局关于企业清算业务企业所得税处理若干问题的通知》（财税〔2009〕60号）</t>
    <phoneticPr fontId="54" type="noConversion"/>
  </si>
  <si>
    <t>《财政部　国家税务总局关于执行企业所得税优惠政策若干问题的通知》（财税〔2009〕69号）</t>
    <phoneticPr fontId="54" type="noConversion"/>
  </si>
  <si>
    <t>《国家税务总局关于贯彻落实企业所得税法若干税收问题的通知》（国税函〔2010〕79号）</t>
    <phoneticPr fontId="54" type="noConversion"/>
  </si>
  <si>
    <t>《国家税务总局关于企业所得税若干问题的公告》（国家税务总局公告2011年第34号）</t>
    <phoneticPr fontId="54" type="noConversion"/>
  </si>
  <si>
    <t>《财政部 国家税务总局 证监会关于沪港股票市场交易互联互通机制试点有关税收政策的通知》（财税〔2014〕81号）</t>
    <phoneticPr fontId="54" type="noConversion"/>
  </si>
  <si>
    <t>《财政部 国家税务总局 证监会关于深港股票市场交易互联互通机制试点有关税收政策的通知》（财税〔2016〕127号）</t>
    <phoneticPr fontId="54" type="noConversion"/>
  </si>
  <si>
    <t>《财政部 税务总局 证监会关于创新企业境内发行存托凭证试点阶段有关税收政策的公告》（财政部 税务总局 证监会公告2019年第52号）</t>
    <phoneticPr fontId="54" type="noConversion"/>
  </si>
  <si>
    <t>《财政部 税务总局关于永续债企业所得税政策问题的公告》（财政部 税务总局公告2019年第64号）</t>
    <phoneticPr fontId="54" type="noConversion"/>
  </si>
  <si>
    <t>三十二、民族自治地方的自治机关对本民族自治地方的企业应缴纳的企业所得税中属于地方分享的部分减征或免征       （□免征□减征:减征幅度____%）</t>
    <phoneticPr fontId="54" type="noConversion"/>
  </si>
  <si>
    <t xml:space="preserve">    （一）从事污染防治的第三方企业减按15%的税率征收企业所得税</t>
  </si>
  <si>
    <t xml:space="preserve">    （二）其他1</t>
  </si>
  <si>
    <t xml:space="preserve">    （三）其他2</t>
  </si>
  <si>
    <t>二十八、其他（28.1+28.2+28.3）</t>
    <phoneticPr fontId="54" type="noConversion"/>
  </si>
  <si>
    <t>（一）企业招用建档立卡贫困人口就业扣减企业所得税</t>
  </si>
  <si>
    <t>（二）企业招用登记失业半年以上人员就业扣减企业所得税</t>
  </si>
  <si>
    <t>财政部 税务总局关于集成电路设计和软件产业企业所得税政策的公告（财政部 税务总局公告2019年第68号）</t>
    <phoneticPr fontId="54" type="noConversion"/>
  </si>
  <si>
    <t>四、特殊事项调整项目（37+38+…+43）</t>
    <phoneticPr fontId="54" type="noConversion"/>
  </si>
  <si>
    <t>合计（1+12+31+36+43+45）</t>
    <phoneticPr fontId="54" type="noConversion"/>
  </si>
  <si>
    <t xml:space="preserve">     乘：税收规定扣除率</t>
    <phoneticPr fontId="54" type="noConversion"/>
  </si>
  <si>
    <t xml:space="preserve">   加：以前年度累计结转扣除额</t>
    <phoneticPr fontId="54" type="noConversion"/>
  </si>
  <si>
    <t>按税收规定计算的扣除率限额</t>
    <phoneticPr fontId="54" type="noConversion"/>
  </si>
  <si>
    <t>财政部 税务总局关于扩大固定资产加速折旧优惠政策适用范围的公告（财政部 税务总局公告2019年第66号）</t>
    <phoneticPr fontId="54" type="noConversion"/>
  </si>
  <si>
    <t>A000000                      企业所得税年度纳税申报基础信息表</t>
    <phoneticPr fontId="54" type="noConversion"/>
  </si>
  <si>
    <t>财政部 税务总局关于保险企业手续费及佣金支出税前扣除政策的公告（财政部 税务总局公告2019年第72号）</t>
    <phoneticPr fontId="54" type="noConversion"/>
  </si>
  <si>
    <t>A105000                       纳税调整项目明细表</t>
    <phoneticPr fontId="54" type="noConversion"/>
  </si>
  <si>
    <t>财政部 税务总局关于永续债企业所得税政策问题的公告（财政部 税务总局公告2019年第64号）</t>
    <phoneticPr fontId="54" type="noConversion"/>
  </si>
  <si>
    <t>A105070                           捐赠支出及纳税调整明细表</t>
    <phoneticPr fontId="54" type="noConversion"/>
  </si>
  <si>
    <t>A105010</t>
    <phoneticPr fontId="54" type="noConversion"/>
  </si>
  <si>
    <t>五、应纳税所得额（19-20-21-22）</t>
    <phoneticPr fontId="54" type="noConversion"/>
  </si>
  <si>
    <t>9(2-5)</t>
    <phoneticPr fontId="54" type="noConversion"/>
  </si>
  <si>
    <t>国家税务总局关于修订企业所得税年度纳税申报表有关问题的公告（国家税务总局公告2019年第41号）</t>
    <phoneticPr fontId="54" type="noConversion"/>
  </si>
  <si>
    <t>中华人民共和国企业所得税年度纳税申报表（A类，2017年版）部分表单及填报说明（2019年修订）</t>
    <phoneticPr fontId="54" type="noConversion"/>
  </si>
  <si>
    <t>√</t>
    <phoneticPr fontId="54" type="noConversion"/>
  </si>
  <si>
    <t>A102020</t>
    <phoneticPr fontId="54" type="noConversion"/>
  </si>
  <si>
    <t xml:space="preserve">    一般企业收入明细表</t>
    <phoneticPr fontId="54" type="noConversion"/>
  </si>
  <si>
    <t xml:space="preserve">    金融企业收入明细表</t>
    <phoneticPr fontId="54" type="noConversion"/>
  </si>
  <si>
    <t xml:space="preserve">    一般企业成本支出明细表</t>
    <phoneticPr fontId="54" type="noConversion"/>
  </si>
  <si>
    <t xml:space="preserve">    金融企业支出明细表</t>
    <phoneticPr fontId="54" type="noConversion"/>
  </si>
  <si>
    <t xml:space="preserve">    事业单位、民间非营利组织收入、支出明细表</t>
    <phoneticPr fontId="54" type="noConversion"/>
  </si>
  <si>
    <t xml:space="preserve">    期间费用明细表</t>
    <phoneticPr fontId="54" type="noConversion"/>
  </si>
  <si>
    <t xml:space="preserve">    纳税调整项目明细表</t>
    <phoneticPr fontId="54" type="noConversion"/>
  </si>
  <si>
    <t xml:space="preserve">           视同销售和房地产开发企业特定业务纳税调整明细表</t>
    <phoneticPr fontId="54" type="noConversion"/>
  </si>
  <si>
    <t xml:space="preserve">           未按权责发生制确认收入纳税调整明细表</t>
    <phoneticPr fontId="54" type="noConversion"/>
  </si>
  <si>
    <t xml:space="preserve">           投资收益纳税调整明细表</t>
    <phoneticPr fontId="54" type="noConversion"/>
  </si>
  <si>
    <t xml:space="preserve">          专项用途财政性资金纳税调整明细表</t>
    <phoneticPr fontId="54" type="noConversion"/>
  </si>
  <si>
    <t xml:space="preserve">          职工薪酬支出及纳税调整明细表</t>
    <phoneticPr fontId="54" type="noConversion"/>
  </si>
  <si>
    <t xml:space="preserve">          广告费和业务宣传费跨年度纳税调整明细表</t>
    <phoneticPr fontId="54" type="noConversion"/>
  </si>
  <si>
    <t xml:space="preserve">          捐赠支出及纳税调整明细表</t>
    <phoneticPr fontId="54" type="noConversion"/>
  </si>
  <si>
    <t xml:space="preserve">          资产折旧、摊销及纳税调整明细表</t>
    <phoneticPr fontId="54" type="noConversion"/>
  </si>
  <si>
    <t xml:space="preserve">          资产损失税前扣除及纳税调整明细表</t>
    <phoneticPr fontId="54" type="noConversion"/>
  </si>
  <si>
    <t xml:space="preserve">          企业重组及递延纳税事项纳税调整明细表</t>
    <phoneticPr fontId="54" type="noConversion"/>
  </si>
  <si>
    <t xml:space="preserve">          政策性搬迁纳税调整明细表</t>
    <phoneticPr fontId="54" type="noConversion"/>
  </si>
  <si>
    <t xml:space="preserve">          特殊行业准备金及纳税调整明细表</t>
    <phoneticPr fontId="54" type="noConversion"/>
  </si>
  <si>
    <t xml:space="preserve">     企业所得税弥补亏损明细表</t>
    <phoneticPr fontId="54" type="noConversion"/>
  </si>
  <si>
    <t xml:space="preserve">     免税、减计收入及加计扣除优惠明细表</t>
    <phoneticPr fontId="54" type="noConversion"/>
  </si>
  <si>
    <t xml:space="preserve">           符合条件的居民企业之间的股息、红利等权益性投资收益优惠明细表</t>
    <phoneticPr fontId="54" type="noConversion"/>
  </si>
  <si>
    <t xml:space="preserve">           研发费用加计扣除优惠明细表</t>
    <phoneticPr fontId="54" type="noConversion"/>
  </si>
  <si>
    <t xml:space="preserve">     所得减免优惠明细表</t>
    <phoneticPr fontId="54" type="noConversion"/>
  </si>
  <si>
    <t xml:space="preserve">     抵扣应纳税所得额明细表</t>
    <phoneticPr fontId="54" type="noConversion"/>
  </si>
  <si>
    <t xml:space="preserve">     减免所得税优惠明细表</t>
    <phoneticPr fontId="54" type="noConversion"/>
  </si>
  <si>
    <t xml:space="preserve">            高新技术企业优惠情况及明细表</t>
    <phoneticPr fontId="54" type="noConversion"/>
  </si>
  <si>
    <t xml:space="preserve">            软件、集成电路企业优惠情况及明细表</t>
    <phoneticPr fontId="54" type="noConversion"/>
  </si>
  <si>
    <t xml:space="preserve">     税额抵免优惠明细表</t>
    <phoneticPr fontId="54" type="noConversion"/>
  </si>
  <si>
    <t xml:space="preserve">     境外所得税收抵免明细表</t>
    <phoneticPr fontId="54" type="noConversion"/>
  </si>
  <si>
    <t xml:space="preserve">            境外所得纳税调整后所得明细表</t>
    <phoneticPr fontId="54" type="noConversion"/>
  </si>
  <si>
    <t xml:space="preserve">            境外分支机构弥补亏损明细表</t>
    <phoneticPr fontId="54" type="noConversion"/>
  </si>
  <si>
    <t xml:space="preserve">            跨年度结转抵免境外所得税明细表</t>
    <phoneticPr fontId="54" type="noConversion"/>
  </si>
  <si>
    <t xml:space="preserve">      跨地区经营汇总纳税企业年度分摊企业所得税明细表</t>
    <phoneticPr fontId="54" type="noConversion"/>
  </si>
  <si>
    <t xml:space="preserve">            企业所得税汇总纳税分支机构所得税分配表</t>
    <phoneticPr fontId="54" type="noConversion"/>
  </si>
  <si>
    <t>A101020</t>
    <phoneticPr fontId="5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</si>
</sst>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76" formatCode="0.00_ "/>
    <numFmt numFmtId="177" formatCode="#,##0_ "/>
    <numFmt numFmtId="178" formatCode="#,##0.00_ "/>
    <numFmt numFmtId="179" formatCode="_ * #,##0_ ;_ * \-#,##0_ ;_ * &quot;-&quot;??_ ;_ @_ "/>
    <numFmt numFmtId="180" formatCode="####&quot;年&quot;"/>
  </numFmts>
  <fonts count="64">
    <font>
      <sz val="11"/>
      <color theme="1"/>
      <name val="等线"/>
      <charset val="134"/>
      <scheme val="minor"/>
    </font>
    <font>
      <sz val="10"/>
      <color theme="1"/>
      <name val="宋体"/>
      <family val="3"/>
      <charset val="134"/>
    </font>
    <font>
      <b/>
      <sz val="14"/>
      <color theme="1"/>
      <name val="宋体"/>
      <family val="3"/>
      <charset val="134"/>
    </font>
    <font>
      <b/>
      <sz val="11"/>
      <color theme="1"/>
      <name val="宋体"/>
      <family val="3"/>
      <charset val="134"/>
    </font>
    <font>
      <sz val="10"/>
      <color theme="10"/>
      <name val="等线"/>
      <family val="3"/>
      <charset val="134"/>
    </font>
    <font>
      <sz val="10"/>
      <color theme="1"/>
      <name val="Times New Roman"/>
      <family val="1"/>
    </font>
    <font>
      <sz val="10"/>
      <color rgb="FF000000"/>
      <name val="宋体"/>
      <family val="3"/>
      <charset val="134"/>
    </font>
    <font>
      <b/>
      <sz val="11"/>
      <color theme="1"/>
      <name val="等线"/>
      <family val="3"/>
      <charset val="134"/>
      <scheme val="minor"/>
    </font>
    <font>
      <sz val="10"/>
      <color rgb="FF800080"/>
      <name val="宋体"/>
      <family val="3"/>
      <charset val="134"/>
    </font>
    <font>
      <sz val="10"/>
      <color rgb="FF800080"/>
      <name val="等线"/>
      <family val="3"/>
      <charset val="134"/>
    </font>
    <font>
      <sz val="11"/>
      <color theme="1"/>
      <name val="宋体"/>
      <family val="3"/>
      <charset val="134"/>
    </font>
    <font>
      <sz val="10"/>
      <color theme="1"/>
      <name val="等线"/>
      <family val="3"/>
      <charset val="134"/>
      <scheme val="minor"/>
    </font>
    <font>
      <b/>
      <sz val="10"/>
      <color theme="1"/>
      <name val="等线"/>
      <family val="3"/>
      <charset val="134"/>
      <scheme val="minor"/>
    </font>
    <font>
      <b/>
      <sz val="10"/>
      <color theme="1"/>
      <name val="宋体"/>
      <family val="3"/>
      <charset val="134"/>
    </font>
    <font>
      <u/>
      <sz val="10"/>
      <color rgb="FF800080"/>
      <name val="等线"/>
      <family val="3"/>
      <charset val="134"/>
    </font>
    <font>
      <sz val="11"/>
      <color rgb="FFFF0000"/>
      <name val="等线"/>
      <family val="3"/>
      <charset val="134"/>
      <scheme val="minor"/>
    </font>
    <font>
      <sz val="12"/>
      <color theme="1"/>
      <name val="宋体"/>
      <family val="3"/>
      <charset val="134"/>
    </font>
    <font>
      <sz val="9"/>
      <color theme="1"/>
      <name val="宋体"/>
      <family val="3"/>
      <charset val="134"/>
    </font>
    <font>
      <sz val="10"/>
      <color rgb="FFFF0000"/>
      <name val="等线"/>
      <family val="3"/>
      <charset val="134"/>
      <scheme val="minor"/>
    </font>
    <font>
      <b/>
      <sz val="10"/>
      <color rgb="FF000000"/>
      <name val="宋体"/>
      <family val="3"/>
      <charset val="134"/>
    </font>
    <font>
      <sz val="10"/>
      <name val="宋体"/>
      <family val="3"/>
      <charset val="134"/>
    </font>
    <font>
      <sz val="10"/>
      <color theme="4" tint="-0.249977111117893"/>
      <name val="等线"/>
      <family val="3"/>
      <charset val="134"/>
    </font>
    <font>
      <sz val="10.5"/>
      <color theme="1"/>
      <name val="等线"/>
      <family val="3"/>
      <charset val="134"/>
      <scheme val="minor"/>
    </font>
    <font>
      <sz val="10"/>
      <color theme="10"/>
      <name val="宋体"/>
      <family val="3"/>
      <charset val="134"/>
    </font>
    <font>
      <u/>
      <sz val="10"/>
      <color theme="10"/>
      <name val="等线"/>
      <family val="3"/>
      <charset val="134"/>
    </font>
    <font>
      <b/>
      <sz val="14"/>
      <color theme="1"/>
      <name val="Times New Roman"/>
      <family val="1"/>
    </font>
    <font>
      <b/>
      <sz val="10"/>
      <color theme="0"/>
      <name val="等线"/>
      <family val="3"/>
      <charset val="134"/>
      <scheme val="minor"/>
    </font>
    <font>
      <sz val="14"/>
      <color theme="1"/>
      <name val="黑体"/>
      <family val="3"/>
      <charset val="134"/>
    </font>
    <font>
      <u/>
      <sz val="10"/>
      <color theme="1"/>
      <name val="宋体"/>
      <family val="3"/>
      <charset val="134"/>
    </font>
    <font>
      <b/>
      <sz val="16"/>
      <color theme="1"/>
      <name val="宋体"/>
      <family val="3"/>
      <charset val="134"/>
    </font>
    <font>
      <sz val="18"/>
      <color theme="1"/>
      <name val="方正小标宋简体"/>
      <charset val="134"/>
    </font>
    <font>
      <sz val="1"/>
      <color rgb="FFF2F2F2"/>
      <name val="方正小标宋简体"/>
      <charset val="134"/>
    </font>
    <font>
      <b/>
      <sz val="12"/>
      <color theme="1"/>
      <name val="宋体"/>
      <family val="3"/>
      <charset val="134"/>
    </font>
    <font>
      <sz val="14"/>
      <color theme="1"/>
      <name val="宋体"/>
      <family val="3"/>
      <charset val="134"/>
    </font>
    <font>
      <b/>
      <sz val="18"/>
      <color theme="1"/>
      <name val="黑体"/>
      <family val="3"/>
      <charset val="134"/>
    </font>
    <font>
      <b/>
      <sz val="11"/>
      <color theme="1"/>
      <name val="黑体"/>
      <family val="3"/>
      <charset val="134"/>
    </font>
    <font>
      <b/>
      <sz val="12"/>
      <color theme="1"/>
      <name val="黑体"/>
      <family val="3"/>
      <charset val="134"/>
    </font>
    <font>
      <sz val="14"/>
      <color theme="1"/>
      <name val="等线"/>
      <family val="3"/>
      <charset val="134"/>
      <scheme val="minor"/>
    </font>
    <font>
      <sz val="10"/>
      <color rgb="FF000000"/>
      <name val="等线"/>
      <family val="3"/>
      <charset val="134"/>
      <scheme val="minor"/>
    </font>
    <font>
      <sz val="12"/>
      <color theme="1"/>
      <name val="等线"/>
      <family val="3"/>
      <charset val="134"/>
      <scheme val="minor"/>
    </font>
    <font>
      <sz val="10.5"/>
      <name val="SimSun"/>
      <charset val="134"/>
    </font>
    <font>
      <sz val="10"/>
      <color rgb="FF000000"/>
      <name val="Times New Roman"/>
      <family val="1"/>
    </font>
    <font>
      <sz val="10.5"/>
      <name val="Times New Roman"/>
      <family val="1"/>
    </font>
    <font>
      <sz val="10.5"/>
      <name val="PMingLiU"/>
      <family val="1"/>
      <charset val="136"/>
    </font>
    <font>
      <sz val="11"/>
      <color theme="1"/>
      <name val="等线"/>
      <family val="3"/>
      <charset val="134"/>
      <scheme val="minor"/>
    </font>
    <font>
      <u/>
      <sz val="11"/>
      <color theme="10"/>
      <name val="等线"/>
      <family val="3"/>
      <charset val="134"/>
    </font>
    <font>
      <u/>
      <sz val="11"/>
      <color theme="10"/>
      <name val="宋体"/>
      <family val="3"/>
      <charset val="134"/>
    </font>
    <font>
      <sz val="12"/>
      <color theme="1"/>
      <name val="Times New Roman"/>
      <family val="1"/>
    </font>
    <font>
      <sz val="10"/>
      <color indexed="10"/>
      <name val="宋体"/>
      <family val="3"/>
      <charset val="134"/>
    </font>
    <font>
      <sz val="9"/>
      <color indexed="10"/>
      <name val="宋体"/>
      <family val="3"/>
      <charset val="134"/>
    </font>
    <font>
      <sz val="9"/>
      <name val="宋体"/>
      <family val="3"/>
      <charset val="134"/>
    </font>
    <font>
      <b/>
      <sz val="9"/>
      <name val="宋体"/>
      <family val="3"/>
      <charset val="134"/>
    </font>
    <font>
      <sz val="9"/>
      <name val="Tahoma"/>
      <family val="2"/>
    </font>
    <font>
      <b/>
      <sz val="9"/>
      <color indexed="10"/>
      <name val="宋体"/>
      <family val="3"/>
      <charset val="134"/>
    </font>
    <font>
      <sz val="9"/>
      <name val="等线"/>
      <family val="3"/>
      <charset val="134"/>
      <scheme val="minor"/>
    </font>
    <font>
      <b/>
      <sz val="9"/>
      <color indexed="81"/>
      <name val="宋体"/>
      <family val="3"/>
      <charset val="134"/>
    </font>
    <font>
      <i/>
      <sz val="10"/>
      <color theme="1"/>
      <name val="等线"/>
      <family val="3"/>
      <charset val="134"/>
      <scheme val="minor"/>
    </font>
    <font>
      <b/>
      <sz val="12"/>
      <name val="等线"/>
      <family val="3"/>
      <charset val="134"/>
      <scheme val="minor"/>
    </font>
    <font>
      <sz val="11"/>
      <name val="等线"/>
      <family val="3"/>
      <charset val="134"/>
      <scheme val="minor"/>
    </font>
    <font>
      <sz val="10"/>
      <name val="等线"/>
      <family val="3"/>
      <charset val="134"/>
    </font>
    <font>
      <sz val="10"/>
      <name val="等线"/>
      <family val="3"/>
      <charset val="134"/>
      <scheme val="minor"/>
    </font>
    <font>
      <sz val="9"/>
      <color rgb="FF000000"/>
      <name val="宋体"/>
      <family val="3"/>
      <charset val="134"/>
    </font>
    <font>
      <sz val="9"/>
      <color theme="1"/>
      <name val="等线"/>
      <family val="3"/>
      <charset val="134"/>
      <scheme val="minor"/>
    </font>
    <font>
      <sz val="9"/>
      <color indexed="81"/>
      <name val="宋体"/>
      <family val="3"/>
      <charset val="134"/>
    </font>
  </fonts>
  <fills count="21">
    <fill>
      <patternFill patternType="none"/>
    </fill>
    <fill>
      <patternFill patternType="gray125"/>
    </fill>
    <fill>
      <patternFill patternType="solid">
        <fgColor theme="3" tint="0.79995117038483843"/>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4" tint="0.79995117038483843"/>
        <bgColor indexed="64"/>
      </patternFill>
    </fill>
    <fill>
      <patternFill patternType="solid">
        <fgColor theme="9" tint="-0.249977111117893"/>
        <bgColor indexed="64"/>
      </patternFill>
    </fill>
    <fill>
      <patternFill patternType="solid">
        <fgColor theme="4"/>
        <bgColor indexed="64"/>
      </patternFill>
    </fill>
    <fill>
      <patternFill patternType="solid">
        <fgColor theme="8" tint="0.79995117038483843"/>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54">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auto="1"/>
      </bottom>
      <diagonal/>
    </border>
    <border>
      <left/>
      <right/>
      <top style="medium">
        <color auto="1"/>
      </top>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right/>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style="dashed">
        <color auto="1"/>
      </top>
      <bottom style="thin">
        <color auto="1"/>
      </bottom>
      <diagonal/>
    </border>
    <border>
      <left style="thin">
        <color auto="1"/>
      </left>
      <right style="thin">
        <color auto="1"/>
      </right>
      <top style="dashed">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dashed">
        <color auto="1"/>
      </top>
      <bottom style="thin">
        <color auto="1"/>
      </bottom>
      <diagonal/>
    </border>
    <border>
      <left style="medium">
        <color auto="1"/>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style="medium">
        <color rgb="FF000000"/>
      </bottom>
      <diagonal/>
    </border>
    <border>
      <left style="thin">
        <color rgb="FF000000"/>
      </left>
      <right/>
      <top style="thin">
        <color rgb="FF000000"/>
      </top>
      <bottom style="medium">
        <color rgb="FF000000"/>
      </bottom>
      <diagonal/>
    </border>
    <border>
      <left style="medium">
        <color auto="1"/>
      </left>
      <right style="medium">
        <color auto="1"/>
      </right>
      <top style="medium">
        <color auto="1"/>
      </top>
      <bottom style="medium">
        <color auto="1"/>
      </bottom>
      <diagonal/>
    </border>
    <border>
      <left style="medium">
        <color indexed="64"/>
      </left>
      <right style="medium">
        <color indexed="64"/>
      </right>
      <top/>
      <bottom style="medium">
        <color indexed="64"/>
      </bottom>
      <diagonal/>
    </border>
  </borders>
  <cellStyleXfs count="7">
    <xf numFmtId="0" fontId="0" fillId="0" borderId="0">
      <alignment vertical="center"/>
    </xf>
    <xf numFmtId="43" fontId="44" fillId="0" borderId="0" applyFont="0" applyFill="0" applyBorder="0" applyAlignment="0" applyProtection="0">
      <alignment vertical="center"/>
    </xf>
    <xf numFmtId="0" fontId="45" fillId="0" borderId="0" applyNumberFormat="0" applyFill="0" applyBorder="0" applyAlignment="0" applyProtection="0">
      <alignment vertical="top"/>
      <protection locked="0"/>
    </xf>
    <xf numFmtId="9" fontId="44" fillId="0" borderId="0" applyFont="0" applyFill="0" applyBorder="0" applyAlignment="0" applyProtection="0">
      <alignment vertical="center"/>
    </xf>
    <xf numFmtId="0" fontId="44" fillId="0" borderId="0"/>
    <xf numFmtId="0" fontId="41" fillId="0" borderId="0"/>
    <xf numFmtId="0" fontId="46" fillId="0" borderId="0" applyNumberFormat="0" applyFill="0" applyBorder="0" applyAlignment="0" applyProtection="0">
      <alignment vertical="top"/>
      <protection locked="0"/>
    </xf>
  </cellStyleXfs>
  <cellXfs count="874">
    <xf numFmtId="0" fontId="0" fillId="0" borderId="0" xfId="0">
      <alignment vertical="center"/>
    </xf>
    <xf numFmtId="0" fontId="1" fillId="0" borderId="0" xfId="0" applyFont="1" applyProtection="1">
      <alignment vertical="center"/>
      <protection locked="0"/>
    </xf>
    <xf numFmtId="0" fontId="0" fillId="0" borderId="0" xfId="0" applyProtection="1">
      <alignment vertical="center"/>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pplyProtection="1">
      <alignment horizontal="left" vertical="center"/>
      <protection locked="0"/>
    </xf>
    <xf numFmtId="0" fontId="1" fillId="0" borderId="6" xfId="0" applyFont="1" applyBorder="1" applyAlignment="1" applyProtection="1">
      <alignment horizontal="center" vertical="center"/>
      <protection locked="0"/>
    </xf>
    <xf numFmtId="0" fontId="1" fillId="0" borderId="5" xfId="0" applyFont="1" applyBorder="1" applyAlignment="1" applyProtection="1">
      <alignment horizontal="left" vertical="center" indent="2"/>
      <protection locked="0"/>
    </xf>
    <xf numFmtId="43" fontId="1" fillId="2" borderId="6" xfId="1" applyFont="1" applyFill="1" applyBorder="1" applyAlignment="1" applyProtection="1">
      <alignment horizontal="right" vertical="center"/>
    </xf>
    <xf numFmtId="0" fontId="1" fillId="0" borderId="5" xfId="0" applyFont="1" applyBorder="1" applyAlignment="1" applyProtection="1">
      <alignment horizontal="left" vertical="center" indent="5"/>
      <protection locked="0"/>
    </xf>
    <xf numFmtId="43" fontId="1" fillId="0" borderId="6" xfId="1" applyFont="1" applyFill="1" applyBorder="1" applyAlignment="1" applyProtection="1">
      <alignment horizontal="right" vertical="center"/>
      <protection locked="0"/>
    </xf>
    <xf numFmtId="0" fontId="1" fillId="0" borderId="7" xfId="0" applyFont="1" applyBorder="1" applyAlignment="1" applyProtection="1">
      <alignment horizontal="center" vertical="center"/>
      <protection locked="0"/>
    </xf>
    <xf numFmtId="0" fontId="1" fillId="0" borderId="8" xfId="0" applyFont="1" applyBorder="1" applyAlignment="1" applyProtection="1">
      <alignment horizontal="left" vertical="center"/>
      <protection locked="0"/>
    </xf>
    <xf numFmtId="43" fontId="1" fillId="2" borderId="9" xfId="1" applyFont="1" applyFill="1" applyBorder="1" applyAlignment="1" applyProtection="1">
      <alignment horizontal="right" vertical="center"/>
    </xf>
    <xf numFmtId="0" fontId="1" fillId="0" borderId="0" xfId="0" applyFont="1" applyAlignment="1" applyProtection="1">
      <alignment horizontal="left" vertical="center"/>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left" vertical="center"/>
      <protection locked="0"/>
    </xf>
    <xf numFmtId="0" fontId="1" fillId="0" borderId="2" xfId="0" applyFont="1" applyBorder="1" applyAlignment="1" applyProtection="1">
      <alignment horizontal="center" vertical="center" wrapText="1"/>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wrapText="1"/>
    </xf>
    <xf numFmtId="0" fontId="1" fillId="0" borderId="5" xfId="0" applyFont="1" applyBorder="1" applyAlignment="1" applyProtection="1">
      <alignment horizontal="right" vertical="center" wrapText="1"/>
      <protection locked="0"/>
    </xf>
    <xf numFmtId="0" fontId="1" fillId="0" borderId="6" xfId="0" applyFont="1" applyBorder="1" applyAlignment="1" applyProtection="1">
      <alignment horizontal="right" vertical="center" wrapText="1"/>
      <protection locked="0"/>
    </xf>
    <xf numFmtId="0" fontId="1" fillId="0" borderId="5" xfId="0" applyFont="1" applyBorder="1" applyAlignment="1" applyProtection="1">
      <alignment horizontal="center" vertical="center" wrapText="1"/>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wrapText="1"/>
    </xf>
    <xf numFmtId="176" fontId="1" fillId="3" borderId="6" xfId="0" applyNumberFormat="1" applyFont="1" applyFill="1" applyBorder="1" applyAlignment="1" applyProtection="1">
      <alignment horizontal="right" vertical="center" wrapText="1"/>
    </xf>
    <xf numFmtId="0" fontId="1" fillId="0" borderId="5" xfId="0" applyFont="1" applyBorder="1" applyAlignment="1" applyProtection="1">
      <alignment horizontal="right" vertical="center"/>
      <protection locked="0"/>
    </xf>
    <xf numFmtId="0" fontId="1" fillId="0" borderId="8" xfId="0" applyFont="1" applyBorder="1" applyAlignment="1" applyProtection="1">
      <alignment horizontal="center" vertical="center"/>
    </xf>
    <xf numFmtId="43" fontId="1" fillId="3" borderId="8" xfId="1" applyFont="1" applyFill="1" applyBorder="1" applyAlignment="1" applyProtection="1">
      <alignment vertical="center"/>
    </xf>
    <xf numFmtId="43" fontId="1" fillId="3" borderId="9" xfId="1" applyFont="1" applyFill="1" applyBorder="1" applyAlignment="1" applyProtection="1">
      <alignment vertical="center"/>
    </xf>
    <xf numFmtId="0" fontId="6" fillId="0" borderId="0" xfId="0" applyFont="1" applyAlignment="1">
      <alignment vertical="center"/>
    </xf>
    <xf numFmtId="0" fontId="7" fillId="0" borderId="0" xfId="0" applyFont="1" applyAlignment="1" applyProtection="1">
      <alignment horizontal="left" vertical="center"/>
      <protection locked="0"/>
    </xf>
    <xf numFmtId="0" fontId="1" fillId="0" borderId="5" xfId="0" applyFont="1" applyBorder="1" applyAlignment="1" applyProtection="1">
      <alignment horizontal="center" vertical="center" wrapText="1"/>
      <protection locked="0"/>
    </xf>
    <xf numFmtId="0" fontId="1" fillId="0" borderId="5" xfId="0" applyFont="1" applyBorder="1" applyAlignment="1" applyProtection="1">
      <alignment horizontal="left" vertical="center" wrapText="1"/>
      <protection locked="0"/>
    </xf>
    <xf numFmtId="0" fontId="1" fillId="0" borderId="6"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5" xfId="0" applyFont="1" applyBorder="1" applyAlignment="1" applyProtection="1">
      <alignment horizontal="right" vertical="center" wrapText="1"/>
      <protection locked="0"/>
    </xf>
    <xf numFmtId="43" fontId="6" fillId="2" borderId="5" xfId="1" applyFont="1" applyFill="1" applyBorder="1" applyAlignment="1" applyProtection="1">
      <alignment horizontal="right" vertical="center" wrapText="1"/>
    </xf>
    <xf numFmtId="0" fontId="6" fillId="0" borderId="7"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43" fontId="6" fillId="0" borderId="8" xfId="1" applyFont="1" applyBorder="1" applyAlignment="1" applyProtection="1">
      <alignment horizontal="right" vertical="center" wrapText="1"/>
    </xf>
    <xf numFmtId="43" fontId="6" fillId="2" borderId="8" xfId="1" applyFont="1" applyFill="1" applyBorder="1" applyAlignment="1" applyProtection="1">
      <alignment horizontal="right" vertical="center" wrapText="1"/>
    </xf>
    <xf numFmtId="0" fontId="6" fillId="0" borderId="6" xfId="0" applyFont="1" applyBorder="1" applyAlignment="1" applyProtection="1">
      <alignment vertical="center" wrapText="1"/>
    </xf>
    <xf numFmtId="0" fontId="6" fillId="0" borderId="6" xfId="0" applyFont="1" applyBorder="1" applyAlignment="1" applyProtection="1">
      <alignment horizontal="center" vertical="center" wrapText="1"/>
    </xf>
    <xf numFmtId="0" fontId="10" fillId="0" borderId="0" xfId="0" applyFont="1" applyProtection="1">
      <alignment vertical="center"/>
      <protection locked="0"/>
    </xf>
    <xf numFmtId="43" fontId="6" fillId="0" borderId="5" xfId="1" applyFont="1" applyBorder="1" applyAlignment="1" applyProtection="1">
      <alignment horizontal="right" vertical="center" wrapText="1"/>
      <protection locked="0"/>
    </xf>
    <xf numFmtId="43" fontId="6" fillId="2" borderId="8" xfId="0" applyNumberFormat="1" applyFont="1" applyFill="1" applyBorder="1" applyAlignment="1" applyProtection="1">
      <alignment horizontal="right" vertical="center" wrapText="1"/>
    </xf>
    <xf numFmtId="0" fontId="4" fillId="0" borderId="0" xfId="2" applyFont="1" applyAlignment="1" applyProtection="1">
      <alignment vertical="center"/>
    </xf>
    <xf numFmtId="43" fontId="6" fillId="2" borderId="6" xfId="0" applyNumberFormat="1" applyFont="1" applyFill="1" applyBorder="1" applyAlignment="1" applyProtection="1">
      <alignment horizontal="right" vertical="center" wrapText="1"/>
    </xf>
    <xf numFmtId="43" fontId="6" fillId="2" borderId="9" xfId="0" applyNumberFormat="1" applyFont="1" applyFill="1" applyBorder="1" applyAlignment="1" applyProtection="1">
      <alignment horizontal="right" vertical="center" wrapText="1"/>
    </xf>
    <xf numFmtId="0" fontId="11" fillId="0" borderId="0" xfId="0" applyFont="1" applyProtection="1">
      <alignment vertical="center"/>
      <protection locked="0"/>
    </xf>
    <xf numFmtId="0" fontId="11" fillId="0" borderId="0" xfId="0" applyFont="1" applyAlignment="1" applyProtection="1">
      <alignment vertical="center"/>
      <protection locked="0"/>
    </xf>
    <xf numFmtId="0" fontId="6" fillId="0" borderId="5" xfId="0" applyFont="1" applyBorder="1" applyAlignment="1" applyProtection="1">
      <alignment horizontal="center" vertical="center" wrapText="1"/>
      <protection locked="0"/>
    </xf>
    <xf numFmtId="0" fontId="6" fillId="0" borderId="8" xfId="0" applyFont="1" applyBorder="1" applyAlignment="1" applyProtection="1">
      <alignment horizontal="right" vertical="center" wrapText="1"/>
      <protection locked="0"/>
    </xf>
    <xf numFmtId="43" fontId="6" fillId="2" borderId="8" xfId="1" applyFont="1" applyFill="1" applyBorder="1" applyAlignment="1" applyProtection="1">
      <alignment vertical="center" wrapText="1"/>
    </xf>
    <xf numFmtId="43" fontId="6" fillId="2" borderId="5" xfId="0" applyNumberFormat="1" applyFont="1" applyFill="1" applyBorder="1" applyAlignment="1" applyProtection="1">
      <alignment horizontal="right" vertical="center" wrapText="1"/>
    </xf>
    <xf numFmtId="0" fontId="1" fillId="0" borderId="1"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5" xfId="0" applyFont="1" applyBorder="1" applyAlignment="1" applyProtection="1">
      <alignment horizontal="left" vertical="center"/>
    </xf>
    <xf numFmtId="0" fontId="1" fillId="0" borderId="7" xfId="0" applyFont="1" applyBorder="1" applyAlignment="1" applyProtection="1">
      <alignment horizontal="center" vertical="center"/>
    </xf>
    <xf numFmtId="0" fontId="0" fillId="0" borderId="8" xfId="0" applyBorder="1" applyAlignment="1" applyProtection="1">
      <alignment vertical="center" wrapText="1"/>
      <protection locked="0"/>
    </xf>
    <xf numFmtId="0" fontId="1" fillId="2" borderId="6" xfId="0" applyFont="1" applyFill="1" applyBorder="1" applyAlignment="1" applyProtection="1">
      <alignment horizontal="center" vertical="center"/>
    </xf>
    <xf numFmtId="0" fontId="1" fillId="0" borderId="6" xfId="0" applyFont="1" applyBorder="1" applyAlignment="1" applyProtection="1">
      <alignment horizontal="right" vertical="center"/>
      <protection locked="0"/>
    </xf>
    <xf numFmtId="0" fontId="1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1" fillId="0" borderId="4" xfId="0" applyFont="1" applyBorder="1" applyAlignment="1" applyProtection="1">
      <alignment horizontal="center" vertical="center" wrapText="1"/>
    </xf>
    <xf numFmtId="0" fontId="1" fillId="0" borderId="5" xfId="0" applyFont="1" applyBorder="1" applyAlignment="1" applyProtection="1">
      <alignment horizontal="left" vertical="center" wrapText="1"/>
    </xf>
    <xf numFmtId="10" fontId="1" fillId="3" borderId="6" xfId="3" applyNumberFormat="1" applyFont="1" applyFill="1" applyBorder="1" applyAlignment="1" applyProtection="1">
      <alignment horizontal="right" vertical="center" wrapText="1"/>
    </xf>
    <xf numFmtId="0" fontId="1" fillId="0" borderId="5" xfId="0" applyFont="1" applyBorder="1" applyAlignment="1" applyProtection="1">
      <alignment vertical="center" wrapText="1"/>
    </xf>
    <xf numFmtId="0" fontId="1" fillId="4" borderId="6" xfId="0" applyFont="1" applyFill="1" applyBorder="1" applyAlignment="1" applyProtection="1">
      <alignment horizontal="right" vertical="center" wrapText="1"/>
      <protection locked="0"/>
    </xf>
    <xf numFmtId="43" fontId="1" fillId="4" borderId="6" xfId="1" applyFont="1" applyFill="1" applyBorder="1" applyAlignment="1" applyProtection="1">
      <alignment horizontal="right" vertical="center" wrapText="1"/>
      <protection locked="0"/>
    </xf>
    <xf numFmtId="43" fontId="0" fillId="0" borderId="0" xfId="1" applyFont="1" applyProtection="1">
      <alignment vertical="center"/>
      <protection locked="0"/>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left" vertical="center" indent="2"/>
    </xf>
    <xf numFmtId="0" fontId="1" fillId="0" borderId="5" xfId="0" applyFont="1" applyBorder="1" applyAlignment="1" applyProtection="1">
      <alignment horizontal="left" vertical="center" wrapText="1" indent="2"/>
    </xf>
    <xf numFmtId="43" fontId="1" fillId="0" borderId="5" xfId="1" applyFont="1" applyBorder="1" applyAlignment="1" applyProtection="1">
      <alignment vertical="center"/>
      <protection locked="0"/>
    </xf>
    <xf numFmtId="0" fontId="1" fillId="0" borderId="8" xfId="0" applyFont="1" applyBorder="1" applyAlignment="1" applyProtection="1">
      <alignment horizontal="left" vertical="center" wrapText="1"/>
    </xf>
    <xf numFmtId="43" fontId="1" fillId="2" borderId="6" xfId="1" applyFont="1" applyFill="1" applyBorder="1" applyAlignment="1" applyProtection="1">
      <alignment horizontal="center" vertical="center"/>
    </xf>
    <xf numFmtId="43" fontId="1" fillId="0" borderId="6" xfId="1" applyFont="1" applyBorder="1" applyAlignment="1" applyProtection="1">
      <alignment horizontal="center" vertical="center"/>
      <protection locked="0"/>
    </xf>
    <xf numFmtId="10" fontId="1" fillId="2" borderId="6" xfId="3" applyNumberFormat="1" applyFont="1" applyFill="1" applyBorder="1" applyAlignment="1" applyProtection="1">
      <alignment horizontal="center" vertical="center"/>
    </xf>
    <xf numFmtId="177" fontId="1" fillId="0" borderId="6" xfId="1" applyNumberFormat="1" applyFont="1" applyBorder="1" applyAlignment="1" applyProtection="1">
      <alignment horizontal="right" vertical="center"/>
      <protection locked="0"/>
    </xf>
    <xf numFmtId="0" fontId="1" fillId="0" borderId="6" xfId="0" applyFont="1" applyBorder="1" applyAlignment="1" applyProtection="1">
      <alignment horizontal="center" vertical="center"/>
    </xf>
    <xf numFmtId="43" fontId="1" fillId="2" borderId="6" xfId="1" applyFont="1" applyFill="1" applyBorder="1" applyAlignment="1" applyProtection="1">
      <alignment vertical="center"/>
    </xf>
    <xf numFmtId="43" fontId="1" fillId="0" borderId="6" xfId="1" applyFont="1" applyBorder="1" applyAlignment="1" applyProtection="1">
      <alignment vertical="center"/>
      <protection locked="0"/>
    </xf>
    <xf numFmtId="0" fontId="1" fillId="2" borderId="6" xfId="0" applyFont="1" applyFill="1" applyBorder="1" applyAlignment="1" applyProtection="1">
      <alignment horizontal="right" vertical="center"/>
    </xf>
    <xf numFmtId="0" fontId="1" fillId="0" borderId="9" xfId="0" applyFont="1" applyBorder="1" applyAlignment="1" applyProtection="1">
      <alignment horizontal="right" vertical="center"/>
      <protection locked="0"/>
    </xf>
    <xf numFmtId="0" fontId="0" fillId="0" borderId="0" xfId="0" applyAlignment="1" applyProtection="1">
      <alignment horizontal="center" vertical="center"/>
      <protection locked="0"/>
    </xf>
    <xf numFmtId="0" fontId="6" fillId="0" borderId="1" xfId="0" applyFont="1" applyBorder="1" applyAlignment="1" applyProtection="1">
      <alignment horizontal="center" vertical="center"/>
    </xf>
    <xf numFmtId="0" fontId="6" fillId="0" borderId="4" xfId="0" applyFont="1" applyBorder="1" applyAlignment="1" applyProtection="1">
      <alignment horizontal="center" vertical="center"/>
    </xf>
    <xf numFmtId="43" fontId="6" fillId="3" borderId="6" xfId="1" applyFont="1" applyFill="1" applyBorder="1" applyAlignment="1" applyProtection="1">
      <alignment horizontal="right" vertical="center"/>
    </xf>
    <xf numFmtId="43" fontId="6" fillId="0" borderId="6" xfId="1" applyFont="1" applyBorder="1" applyAlignment="1" applyProtection="1">
      <alignment horizontal="right" vertical="center"/>
      <protection locked="0"/>
    </xf>
    <xf numFmtId="0" fontId="11" fillId="0" borderId="0" xfId="0" applyFont="1" applyAlignment="1">
      <alignment vertical="center"/>
    </xf>
    <xf numFmtId="0" fontId="15" fillId="0" borderId="0" xfId="0" applyFont="1" applyProtection="1">
      <alignment vertical="center"/>
      <protection locked="0"/>
    </xf>
    <xf numFmtId="43" fontId="1" fillId="2" borderId="5" xfId="1" applyFont="1" applyFill="1" applyBorder="1" applyAlignment="1" applyProtection="1">
      <alignment horizontal="center" vertical="center" wrapText="1"/>
    </xf>
    <xf numFmtId="9" fontId="1" fillId="0" borderId="5" xfId="0" applyNumberFormat="1" applyFont="1" applyBorder="1" applyAlignment="1" applyProtection="1">
      <alignment horizontal="center" vertical="center" wrapText="1"/>
    </xf>
    <xf numFmtId="9" fontId="1" fillId="0" borderId="6" xfId="0" applyNumberFormat="1" applyFont="1" applyBorder="1" applyAlignment="1" applyProtection="1">
      <alignment horizontal="center" vertical="center" wrapText="1"/>
    </xf>
    <xf numFmtId="0" fontId="17" fillId="0" borderId="5" xfId="0" applyFont="1" applyBorder="1" applyAlignment="1" applyProtection="1">
      <alignment horizontal="center" vertical="center"/>
    </xf>
    <xf numFmtId="43" fontId="1" fillId="3" borderId="5" xfId="0" applyNumberFormat="1" applyFont="1" applyFill="1" applyBorder="1" applyAlignment="1" applyProtection="1">
      <alignment horizontal="center" vertical="center" wrapText="1"/>
    </xf>
    <xf numFmtId="43" fontId="1" fillId="3" borderId="5" xfId="1" applyFont="1" applyFill="1" applyBorder="1" applyAlignment="1" applyProtection="1">
      <alignment horizontal="center" vertical="center" wrapText="1"/>
    </xf>
    <xf numFmtId="43" fontId="1" fillId="0" borderId="5" xfId="1"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xf>
    <xf numFmtId="43" fontId="1" fillId="2" borderId="8" xfId="1" applyFont="1" applyFill="1" applyBorder="1" applyAlignment="1" applyProtection="1">
      <alignment horizontal="center" vertical="center" wrapText="1"/>
    </xf>
    <xf numFmtId="43" fontId="1" fillId="2" borderId="9" xfId="1" applyFont="1" applyFill="1" applyBorder="1" applyAlignment="1" applyProtection="1">
      <alignment horizontal="center" vertical="center" wrapText="1"/>
    </xf>
    <xf numFmtId="0" fontId="0" fillId="0" borderId="0" xfId="0" applyAlignment="1" applyProtection="1">
      <alignment horizontal="right" vertical="center"/>
      <protection locked="0"/>
    </xf>
    <xf numFmtId="0" fontId="1" fillId="3" borderId="4"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1" fillId="3" borderId="5" xfId="0" applyFont="1" applyFill="1" applyBorder="1" applyAlignment="1" applyProtection="1">
      <alignment horizontal="center" vertical="center" wrapText="1"/>
    </xf>
    <xf numFmtId="43" fontId="1" fillId="0" borderId="5" xfId="1" applyFont="1" applyBorder="1" applyAlignment="1" applyProtection="1">
      <alignment vertical="center" wrapText="1"/>
      <protection locked="0"/>
    </xf>
    <xf numFmtId="43" fontId="17" fillId="0" borderId="5" xfId="1" applyFont="1" applyBorder="1" applyAlignment="1" applyProtection="1">
      <alignment vertical="center"/>
      <protection locked="0"/>
    </xf>
    <xf numFmtId="0" fontId="17" fillId="3" borderId="5" xfId="0" applyFont="1" applyFill="1" applyBorder="1" applyAlignment="1" applyProtection="1">
      <alignment horizontal="center" vertical="center"/>
    </xf>
    <xf numFmtId="43" fontId="17" fillId="3" borderId="5" xfId="1" applyFont="1" applyFill="1" applyBorder="1" applyAlignment="1" applyProtection="1">
      <alignment vertical="center"/>
    </xf>
    <xf numFmtId="0" fontId="1" fillId="4" borderId="5" xfId="0" applyFont="1" applyFill="1" applyBorder="1" applyAlignment="1" applyProtection="1">
      <alignment horizontal="center" vertical="center" wrapText="1"/>
      <protection locked="0"/>
    </xf>
    <xf numFmtId="0" fontId="17" fillId="4" borderId="5" xfId="0" applyFont="1" applyFill="1" applyBorder="1" applyAlignment="1" applyProtection="1">
      <alignment horizontal="center" vertical="center"/>
    </xf>
    <xf numFmtId="43" fontId="17" fillId="4" borderId="5" xfId="1" applyFont="1" applyFill="1" applyBorder="1" applyAlignment="1" applyProtection="1">
      <alignment vertical="center"/>
      <protection locked="0"/>
    </xf>
    <xf numFmtId="0" fontId="1" fillId="4" borderId="5" xfId="0" applyFont="1" applyFill="1" applyBorder="1" applyAlignment="1" applyProtection="1">
      <alignment vertical="center" wrapText="1"/>
      <protection locked="0"/>
    </xf>
    <xf numFmtId="0" fontId="1" fillId="4" borderId="5"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xf>
    <xf numFmtId="0" fontId="1" fillId="3" borderId="8" xfId="0" applyFont="1" applyFill="1" applyBorder="1" applyAlignment="1" applyProtection="1">
      <alignment horizontal="center" vertical="center"/>
    </xf>
    <xf numFmtId="0" fontId="1" fillId="3" borderId="8" xfId="0" applyFont="1" applyFill="1" applyBorder="1" applyAlignment="1" applyProtection="1">
      <alignment horizontal="center" vertical="center" wrapText="1"/>
    </xf>
    <xf numFmtId="43" fontId="1" fillId="3" borderId="8" xfId="1" applyFont="1" applyFill="1" applyBorder="1" applyAlignment="1" applyProtection="1">
      <alignment vertical="center" wrapText="1"/>
    </xf>
    <xf numFmtId="0" fontId="11" fillId="0" borderId="0" xfId="0" applyFont="1" applyAlignment="1" applyProtection="1">
      <alignment horizontal="center" vertical="center"/>
      <protection locked="0"/>
    </xf>
    <xf numFmtId="0" fontId="1" fillId="3" borderId="6" xfId="0" applyFont="1" applyFill="1" applyBorder="1" applyAlignment="1" applyProtection="1">
      <alignment horizontal="center" vertical="center"/>
    </xf>
    <xf numFmtId="43" fontId="1" fillId="3" borderId="5" xfId="1" applyFont="1" applyFill="1" applyBorder="1" applyAlignment="1" applyProtection="1">
      <alignment horizontal="right" vertical="center" wrapText="1"/>
    </xf>
    <xf numFmtId="43" fontId="1" fillId="3" borderId="6" xfId="1" applyFont="1" applyFill="1" applyBorder="1" applyAlignment="1" applyProtection="1">
      <alignment horizontal="center" vertical="center"/>
    </xf>
    <xf numFmtId="43" fontId="1" fillId="3" borderId="5" xfId="1" applyFont="1" applyFill="1" applyBorder="1" applyAlignment="1" applyProtection="1">
      <alignment horizontal="right" vertical="center"/>
    </xf>
    <xf numFmtId="43" fontId="17" fillId="3" borderId="5" xfId="1" applyFont="1" applyFill="1" applyBorder="1" applyAlignment="1" applyProtection="1">
      <alignment horizontal="right" vertical="center"/>
    </xf>
    <xf numFmtId="43" fontId="1" fillId="3" borderId="5" xfId="0" applyNumberFormat="1" applyFont="1" applyFill="1" applyBorder="1" applyAlignment="1" applyProtection="1">
      <alignment horizontal="right" vertical="center"/>
    </xf>
    <xf numFmtId="43" fontId="1" fillId="3" borderId="5" xfId="0" applyNumberFormat="1" applyFont="1" applyFill="1" applyBorder="1" applyAlignment="1" applyProtection="1">
      <alignment horizontal="center" vertical="center"/>
    </xf>
    <xf numFmtId="43" fontId="17" fillId="3" borderId="5" xfId="1" applyFont="1" applyFill="1" applyBorder="1" applyAlignment="1" applyProtection="1">
      <alignment horizontal="center" vertical="center"/>
    </xf>
    <xf numFmtId="43" fontId="1" fillId="3" borderId="5" xfId="1" applyFont="1" applyFill="1" applyBorder="1" applyAlignment="1" applyProtection="1">
      <alignment horizontal="center" vertical="center"/>
    </xf>
    <xf numFmtId="0" fontId="17" fillId="3" borderId="5" xfId="0" applyFont="1" applyFill="1" applyBorder="1" applyAlignment="1" applyProtection="1">
      <alignment horizontal="right" vertical="center"/>
    </xf>
    <xf numFmtId="43" fontId="1" fillId="3" borderId="8" xfId="1" applyFont="1" applyFill="1" applyBorder="1" applyAlignment="1" applyProtection="1">
      <alignment horizontal="right" vertical="center" wrapText="1"/>
    </xf>
    <xf numFmtId="43" fontId="1" fillId="3" borderId="9" xfId="1" applyFont="1" applyFill="1" applyBorder="1" applyAlignment="1" applyProtection="1">
      <alignment vertical="center" wrapText="1"/>
    </xf>
    <xf numFmtId="0" fontId="11" fillId="0" borderId="0" xfId="0" applyFont="1" applyAlignment="1" applyProtection="1">
      <alignment horizontal="right" vertical="center"/>
      <protection locked="0"/>
    </xf>
    <xf numFmtId="0" fontId="18" fillId="0" borderId="0" xfId="0" applyFont="1" applyProtection="1">
      <alignment vertical="center"/>
      <protection locked="0"/>
    </xf>
    <xf numFmtId="0" fontId="19" fillId="6" borderId="1" xfId="0" applyFont="1" applyFill="1" applyBorder="1" applyAlignment="1" applyProtection="1">
      <alignment horizontal="center" vertical="center"/>
    </xf>
    <xf numFmtId="0" fontId="19" fillId="6" borderId="3" xfId="0" applyFont="1" applyFill="1" applyBorder="1" applyAlignment="1" applyProtection="1">
      <alignment horizontal="center" vertical="center"/>
    </xf>
    <xf numFmtId="0" fontId="1" fillId="6" borderId="5" xfId="0" applyFont="1" applyFill="1" applyBorder="1" applyAlignment="1" applyProtection="1">
      <alignment horizontal="left" vertical="center" wrapText="1" indent="2"/>
    </xf>
    <xf numFmtId="0" fontId="22" fillId="0" borderId="0" xfId="0" applyFont="1" applyAlignment="1">
      <alignment vertical="center"/>
    </xf>
    <xf numFmtId="0" fontId="0" fillId="0" borderId="0" xfId="0" applyAlignment="1">
      <alignment vertical="center"/>
    </xf>
    <xf numFmtId="43" fontId="1" fillId="0" borderId="5" xfId="1" applyFont="1" applyBorder="1" applyAlignment="1" applyProtection="1">
      <alignment horizontal="right" vertical="center"/>
      <protection locked="0"/>
    </xf>
    <xf numFmtId="43" fontId="1" fillId="3" borderId="6" xfId="1" applyFont="1" applyFill="1" applyBorder="1" applyAlignment="1" applyProtection="1">
      <alignment horizontal="right" vertical="center"/>
    </xf>
    <xf numFmtId="43" fontId="0" fillId="0" borderId="0" xfId="1" applyFont="1" applyAlignment="1" applyProtection="1">
      <alignment horizontal="right" vertical="center"/>
      <protection locked="0"/>
    </xf>
    <xf numFmtId="43" fontId="1" fillId="0" borderId="3" xfId="1" applyFont="1" applyBorder="1" applyAlignment="1" applyProtection="1">
      <alignment horizontal="center" vertical="center" wrapText="1"/>
    </xf>
    <xf numFmtId="43" fontId="1" fillId="5" borderId="6" xfId="1" applyFont="1" applyFill="1" applyBorder="1" applyAlignment="1" applyProtection="1">
      <alignment horizontal="right" vertical="center" wrapText="1"/>
    </xf>
    <xf numFmtId="43" fontId="1" fillId="0" borderId="6" xfId="1" applyFont="1" applyBorder="1" applyAlignment="1" applyProtection="1">
      <alignment horizontal="right" vertical="center" wrapText="1"/>
      <protection locked="0"/>
    </xf>
    <xf numFmtId="43" fontId="1" fillId="6" borderId="6" xfId="1" applyFont="1" applyFill="1" applyBorder="1" applyAlignment="1" applyProtection="1">
      <alignment horizontal="right" vertical="center" wrapText="1"/>
      <protection locked="0"/>
    </xf>
    <xf numFmtId="43" fontId="1" fillId="5" borderId="9" xfId="1" applyFont="1" applyFill="1" applyBorder="1" applyAlignment="1" applyProtection="1">
      <alignment horizontal="right" vertical="center" wrapText="1"/>
    </xf>
    <xf numFmtId="0" fontId="1" fillId="5" borderId="4" xfId="0" applyFont="1" applyFill="1" applyBorder="1" applyAlignment="1" applyProtection="1">
      <alignment horizontal="center" vertical="center"/>
    </xf>
    <xf numFmtId="0" fontId="1" fillId="5" borderId="5" xfId="0" applyFont="1" applyFill="1" applyBorder="1" applyAlignment="1" applyProtection="1">
      <alignment horizontal="center" vertical="center"/>
    </xf>
    <xf numFmtId="0" fontId="1" fillId="5" borderId="7" xfId="0" applyFont="1" applyFill="1" applyBorder="1" applyAlignment="1" applyProtection="1">
      <alignment horizontal="center" vertical="center"/>
    </xf>
    <xf numFmtId="43" fontId="1" fillId="3" borderId="5" xfId="1" applyFont="1" applyFill="1" applyBorder="1" applyAlignment="1" applyProtection="1">
      <alignment vertical="center"/>
    </xf>
    <xf numFmtId="43" fontId="1" fillId="3" borderId="6" xfId="1" applyFont="1" applyFill="1" applyBorder="1" applyAlignment="1" applyProtection="1">
      <alignment vertical="center"/>
    </xf>
    <xf numFmtId="43" fontId="20" fillId="3" borderId="5" xfId="1" applyFont="1" applyFill="1" applyBorder="1" applyAlignment="1" applyProtection="1">
      <alignment vertical="center"/>
    </xf>
    <xf numFmtId="43" fontId="20" fillId="3" borderId="6" xfId="1" applyFont="1" applyFill="1" applyBorder="1" applyAlignment="1" applyProtection="1">
      <alignment vertical="center"/>
    </xf>
    <xf numFmtId="43" fontId="20" fillId="0" borderId="5" xfId="1" applyFont="1" applyBorder="1" applyAlignment="1" applyProtection="1">
      <alignment vertical="center"/>
      <protection locked="0"/>
    </xf>
    <xf numFmtId="0" fontId="1" fillId="0" borderId="8" xfId="0" applyFont="1" applyBorder="1" applyAlignment="1" applyProtection="1">
      <alignment horizontal="left" vertical="center"/>
    </xf>
    <xf numFmtId="43" fontId="20" fillId="3" borderId="8" xfId="1" applyFont="1" applyFill="1" applyBorder="1" applyAlignment="1" applyProtection="1">
      <alignment vertical="center"/>
    </xf>
    <xf numFmtId="43" fontId="20" fillId="3" borderId="9" xfId="1" applyFont="1" applyFill="1" applyBorder="1" applyAlignment="1" applyProtection="1">
      <alignment vertical="center"/>
    </xf>
    <xf numFmtId="43" fontId="1" fillId="0" borderId="3" xfId="1" applyFont="1" applyBorder="1" applyAlignment="1" applyProtection="1">
      <alignment horizontal="center" vertical="center"/>
    </xf>
    <xf numFmtId="43" fontId="1" fillId="5" borderId="6" xfId="1" applyFont="1" applyFill="1" applyBorder="1" applyAlignment="1" applyProtection="1">
      <alignment horizontal="right" vertical="center"/>
    </xf>
    <xf numFmtId="43" fontId="1" fillId="0" borderId="6" xfId="1" applyFont="1" applyBorder="1" applyAlignment="1" applyProtection="1">
      <alignment horizontal="right" vertical="center"/>
      <protection locked="0"/>
    </xf>
    <xf numFmtId="43" fontId="1" fillId="5" borderId="9" xfId="1" applyFont="1" applyFill="1" applyBorder="1" applyAlignment="1" applyProtection="1">
      <alignment horizontal="right" vertical="center"/>
    </xf>
    <xf numFmtId="43" fontId="1" fillId="3" borderId="5" xfId="1" applyFont="1" applyFill="1" applyBorder="1" applyAlignment="1" applyProtection="1">
      <alignment vertical="center" wrapText="1"/>
    </xf>
    <xf numFmtId="43" fontId="1" fillId="3" borderId="6" xfId="1" applyFont="1" applyFill="1" applyBorder="1" applyAlignment="1" applyProtection="1">
      <alignment vertical="center" wrapText="1"/>
    </xf>
    <xf numFmtId="0" fontId="1" fillId="0" borderId="5" xfId="0" applyFont="1" applyBorder="1" applyAlignment="1" applyProtection="1">
      <alignment horizontal="justify" vertical="center" wrapText="1"/>
    </xf>
    <xf numFmtId="0" fontId="1" fillId="0" borderId="5" xfId="0" applyFont="1" applyBorder="1" applyAlignment="1" applyProtection="1">
      <alignment horizontal="justify" vertical="center"/>
    </xf>
    <xf numFmtId="43" fontId="1" fillId="0" borderId="5" xfId="1" applyFont="1" applyBorder="1" applyAlignment="1" applyProtection="1">
      <alignment horizontal="center" vertical="center"/>
      <protection locked="0"/>
    </xf>
    <xf numFmtId="0" fontId="1" fillId="0" borderId="5" xfId="0" applyFont="1" applyBorder="1" applyAlignment="1" applyProtection="1">
      <alignment horizontal="left" vertical="center" indent="1"/>
    </xf>
    <xf numFmtId="43" fontId="1" fillId="0" borderId="8" xfId="1" applyFont="1" applyBorder="1" applyAlignment="1" applyProtection="1">
      <alignment horizontal="center" vertical="center"/>
      <protection locked="0"/>
    </xf>
    <xf numFmtId="0" fontId="0" fillId="0" borderId="0" xfId="0" applyAlignment="1">
      <alignment horizontal="left" vertical="center"/>
    </xf>
    <xf numFmtId="178" fontId="0" fillId="0" borderId="0" xfId="0" applyNumberFormat="1" applyAlignment="1" applyProtection="1">
      <alignment horizontal="right" vertical="center"/>
      <protection locked="0"/>
    </xf>
    <xf numFmtId="178" fontId="1" fillId="5" borderId="6" xfId="0" applyNumberFormat="1" applyFont="1" applyFill="1" applyBorder="1" applyAlignment="1" applyProtection="1">
      <alignment horizontal="right" vertical="center"/>
    </xf>
    <xf numFmtId="178" fontId="1" fillId="5" borderId="9" xfId="0" applyNumberFormat="1" applyFont="1" applyFill="1" applyBorder="1" applyAlignment="1" applyProtection="1">
      <alignment horizontal="right" vertical="center"/>
    </xf>
    <xf numFmtId="43" fontId="1" fillId="0" borderId="5" xfId="1" applyFont="1" applyBorder="1" applyAlignment="1" applyProtection="1">
      <alignment horizontal="right" vertical="center" wrapText="1"/>
      <protection locked="0"/>
    </xf>
    <xf numFmtId="43" fontId="1" fillId="9" borderId="5" xfId="1" applyFont="1" applyFill="1" applyBorder="1" applyAlignment="1" applyProtection="1">
      <alignment horizontal="right" vertical="center" wrapText="1"/>
    </xf>
    <xf numFmtId="9" fontId="1" fillId="3" borderId="5" xfId="0" applyNumberFormat="1" applyFont="1" applyFill="1" applyBorder="1" applyAlignment="1" applyProtection="1">
      <alignment horizontal="center" vertical="center" wrapText="1"/>
    </xf>
    <xf numFmtId="10" fontId="1" fillId="3" borderId="5" xfId="0" applyNumberFormat="1" applyFont="1" applyFill="1" applyBorder="1" applyAlignment="1" applyProtection="1">
      <alignment horizontal="center" vertical="center" wrapText="1"/>
    </xf>
    <xf numFmtId="43" fontId="1" fillId="3" borderId="6" xfId="1" applyFont="1" applyFill="1" applyBorder="1" applyAlignment="1" applyProtection="1">
      <alignment horizontal="center" vertical="center" wrapText="1"/>
    </xf>
    <xf numFmtId="43" fontId="1" fillId="3" borderId="6" xfId="1" applyFont="1" applyFill="1" applyBorder="1" applyAlignment="1" applyProtection="1">
      <alignment horizontal="right" vertical="center" wrapText="1"/>
    </xf>
    <xf numFmtId="43" fontId="0" fillId="0" borderId="0" xfId="0" applyNumberFormat="1" applyProtection="1">
      <alignment vertical="center"/>
      <protection locked="0"/>
    </xf>
    <xf numFmtId="43" fontId="1" fillId="3" borderId="9" xfId="1" applyFont="1" applyFill="1" applyBorder="1" applyAlignment="1" applyProtection="1">
      <alignment horizontal="right" vertical="center" wrapText="1"/>
    </xf>
    <xf numFmtId="0" fontId="17" fillId="0" borderId="5" xfId="0" applyFont="1" applyBorder="1" applyAlignment="1" applyProtection="1">
      <alignment horizontal="center" vertical="center"/>
      <protection locked="0"/>
    </xf>
    <xf numFmtId="43" fontId="17" fillId="0" borderId="5" xfId="1" applyFont="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43" fontId="17" fillId="3" borderId="8" xfId="1" applyFont="1" applyFill="1" applyBorder="1" applyAlignment="1" applyProtection="1">
      <alignment horizontal="right" vertical="center"/>
    </xf>
    <xf numFmtId="43" fontId="17" fillId="3" borderId="8" xfId="1" applyFont="1" applyFill="1" applyBorder="1" applyAlignment="1" applyProtection="1">
      <alignment horizontal="center" vertical="center"/>
    </xf>
    <xf numFmtId="43" fontId="17" fillId="3" borderId="6" xfId="0" applyNumberFormat="1" applyFont="1" applyFill="1" applyBorder="1" applyAlignment="1" applyProtection="1">
      <alignment horizontal="center" vertical="center"/>
    </xf>
    <xf numFmtId="176" fontId="1" fillId="5" borderId="5" xfId="0" applyNumberFormat="1" applyFont="1" applyFill="1" applyBorder="1" applyAlignment="1" applyProtection="1">
      <alignment horizontal="right" vertical="center"/>
    </xf>
    <xf numFmtId="176" fontId="1" fillId="5" borderId="8" xfId="0" applyNumberFormat="1" applyFont="1" applyFill="1" applyBorder="1" applyAlignment="1" applyProtection="1">
      <alignment horizontal="right" vertical="center"/>
    </xf>
    <xf numFmtId="176" fontId="1" fillId="5" borderId="6" xfId="0" applyNumberFormat="1" applyFont="1" applyFill="1" applyBorder="1" applyAlignment="1" applyProtection="1">
      <alignment horizontal="right" vertical="center"/>
    </xf>
    <xf numFmtId="176" fontId="1" fillId="5" borderId="9" xfId="0" applyNumberFormat="1" applyFont="1" applyFill="1" applyBorder="1" applyAlignment="1" applyProtection="1">
      <alignment horizontal="right" vertical="center"/>
    </xf>
    <xf numFmtId="43" fontId="1" fillId="7" borderId="6" xfId="1" applyFont="1" applyFill="1" applyBorder="1" applyAlignment="1" applyProtection="1">
      <alignment vertical="center"/>
    </xf>
    <xf numFmtId="43" fontId="1" fillId="7" borderId="9" xfId="1" applyFont="1" applyFill="1" applyBorder="1" applyAlignment="1" applyProtection="1">
      <alignment vertical="center"/>
    </xf>
    <xf numFmtId="0" fontId="0" fillId="0" borderId="0" xfId="0" applyFill="1" applyProtection="1">
      <alignment vertical="center"/>
      <protection locked="0"/>
    </xf>
    <xf numFmtId="0" fontId="1" fillId="0" borderId="3" xfId="0" applyFont="1" applyBorder="1" applyAlignment="1" applyProtection="1">
      <alignment horizontal="center" vertical="center"/>
    </xf>
    <xf numFmtId="0" fontId="5" fillId="0" borderId="0" xfId="0" applyFont="1" applyAlignment="1" applyProtection="1">
      <alignment vertical="center" wrapText="1"/>
      <protection locked="0"/>
    </xf>
    <xf numFmtId="0" fontId="1" fillId="0" borderId="19" xfId="0" applyFont="1" applyBorder="1" applyAlignment="1" applyProtection="1">
      <alignment horizontal="center" vertical="center"/>
    </xf>
    <xf numFmtId="0" fontId="1" fillId="0" borderId="4" xfId="0" applyFont="1" applyBorder="1" applyAlignment="1" applyProtection="1">
      <alignment horizontal="left" vertical="center"/>
    </xf>
    <xf numFmtId="43" fontId="1" fillId="10" borderId="5" xfId="1" applyFont="1" applyFill="1" applyBorder="1" applyAlignment="1" applyProtection="1">
      <alignment horizontal="right" vertical="center"/>
    </xf>
    <xf numFmtId="43" fontId="1" fillId="10" borderId="6" xfId="1" applyFont="1" applyFill="1" applyBorder="1" applyAlignment="1" applyProtection="1">
      <alignment horizontal="right" vertical="center"/>
    </xf>
    <xf numFmtId="0" fontId="1" fillId="0" borderId="4" xfId="0" applyFont="1" applyBorder="1" applyAlignment="1" applyProtection="1">
      <alignment horizontal="left" vertical="center" indent="2"/>
    </xf>
    <xf numFmtId="43" fontId="1" fillId="10" borderId="6" xfId="1" applyFont="1" applyFill="1" applyBorder="1" applyAlignment="1" applyProtection="1">
      <alignment horizontal="center" vertical="center"/>
    </xf>
    <xf numFmtId="0" fontId="1" fillId="0" borderId="4" xfId="0" applyFont="1" applyBorder="1" applyAlignment="1" applyProtection="1">
      <alignment horizontal="left" vertical="center" wrapText="1" indent="2"/>
    </xf>
    <xf numFmtId="0" fontId="1" fillId="0" borderId="4" xfId="0" applyFont="1" applyBorder="1" applyAlignment="1" applyProtection="1">
      <alignment horizontal="left" vertical="center" wrapText="1" indent="4"/>
    </xf>
    <xf numFmtId="43" fontId="1" fillId="0" borderId="6" xfId="1" applyFont="1" applyBorder="1" applyAlignment="1" applyProtection="1">
      <alignment horizontal="center" vertical="center"/>
    </xf>
    <xf numFmtId="0" fontId="1" fillId="0" borderId="4" xfId="0" applyFont="1" applyBorder="1" applyAlignment="1" applyProtection="1">
      <alignment horizontal="left" vertical="center" indent="4"/>
    </xf>
    <xf numFmtId="43" fontId="1" fillId="0" borderId="6" xfId="1" applyFont="1" applyFill="1" applyBorder="1" applyAlignment="1" applyProtection="1">
      <alignment horizontal="center" vertical="center"/>
      <protection locked="0"/>
    </xf>
    <xf numFmtId="0" fontId="1" fillId="0" borderId="27" xfId="0" applyFont="1" applyBorder="1" applyAlignment="1" applyProtection="1">
      <alignment horizontal="center" vertical="center"/>
    </xf>
    <xf numFmtId="0" fontId="1" fillId="0" borderId="7" xfId="0" applyFont="1" applyBorder="1" applyAlignment="1" applyProtection="1">
      <alignment horizontal="left" vertical="center" indent="4"/>
    </xf>
    <xf numFmtId="43" fontId="1" fillId="0" borderId="9" xfId="1" applyFont="1" applyFill="1" applyBorder="1" applyAlignment="1" applyProtection="1">
      <alignment horizontal="center" vertical="center"/>
      <protection locked="0"/>
    </xf>
    <xf numFmtId="43" fontId="1" fillId="5" borderId="5" xfId="1" applyFont="1" applyFill="1" applyBorder="1" applyAlignment="1" applyProtection="1">
      <alignment horizontal="center" vertical="center"/>
    </xf>
    <xf numFmtId="43" fontId="1" fillId="5" borderId="5" xfId="1" applyFont="1" applyFill="1" applyBorder="1" applyAlignment="1" applyProtection="1">
      <alignment horizontal="right" vertical="center"/>
    </xf>
    <xf numFmtId="0" fontId="24" fillId="0" borderId="5" xfId="2" applyFont="1" applyBorder="1" applyAlignment="1" applyProtection="1">
      <alignment vertical="center"/>
    </xf>
    <xf numFmtId="43" fontId="1" fillId="0" borderId="5" xfId="1" applyFont="1" applyBorder="1" applyAlignment="1" applyProtection="1">
      <alignment horizontal="center" vertical="center"/>
    </xf>
    <xf numFmtId="0" fontId="24" fillId="0" borderId="5" xfId="2" applyFont="1" applyBorder="1" applyAlignment="1" applyProtection="1">
      <alignment horizontal="left" vertical="center" indent="2"/>
    </xf>
    <xf numFmtId="43" fontId="1" fillId="0" borderId="5" xfId="1" applyFont="1" applyFill="1" applyBorder="1" applyAlignment="1" applyProtection="1">
      <alignment horizontal="center" vertical="center"/>
      <protection locked="0"/>
    </xf>
    <xf numFmtId="0" fontId="24" fillId="0" borderId="5" xfId="2" applyFont="1" applyBorder="1" applyAlignment="1" applyProtection="1">
      <alignment horizontal="left" vertical="center" indent="5"/>
    </xf>
    <xf numFmtId="43" fontId="1" fillId="0" borderId="5" xfId="1" applyFont="1" applyFill="1" applyBorder="1" applyAlignment="1" applyProtection="1">
      <alignment horizontal="right" vertical="center"/>
      <protection locked="0"/>
    </xf>
    <xf numFmtId="0" fontId="24" fillId="0" borderId="5" xfId="2" applyFont="1" applyBorder="1" applyAlignment="1" applyProtection="1">
      <alignment vertical="center" wrapText="1"/>
    </xf>
    <xf numFmtId="0" fontId="24" fillId="0" borderId="5" xfId="2" applyFont="1" applyBorder="1" applyAlignment="1" applyProtection="1">
      <alignment horizontal="left" vertical="center" wrapText="1" indent="2"/>
    </xf>
    <xf numFmtId="0" fontId="20" fillId="0" borderId="5" xfId="0" applyFont="1" applyBorder="1" applyAlignment="1" applyProtection="1">
      <alignment horizontal="left" vertical="center" wrapText="1" indent="2"/>
    </xf>
    <xf numFmtId="0" fontId="17" fillId="0" borderId="8" xfId="0" applyFont="1" applyBorder="1" applyAlignment="1" applyProtection="1">
      <alignment horizontal="left" vertical="center"/>
    </xf>
    <xf numFmtId="43" fontId="1" fillId="5" borderId="8" xfId="1" applyFont="1" applyFill="1" applyBorder="1" applyAlignment="1" applyProtection="1">
      <alignment horizontal="center" vertical="center"/>
    </xf>
    <xf numFmtId="43" fontId="1" fillId="5" borderId="8" xfId="1" applyFont="1" applyFill="1" applyBorder="1" applyAlignment="1" applyProtection="1">
      <alignment horizontal="right" vertical="center"/>
    </xf>
    <xf numFmtId="0" fontId="1" fillId="0" borderId="1" xfId="0"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1" fillId="0" borderId="4" xfId="0" applyFont="1" applyBorder="1" applyAlignment="1" applyProtection="1">
      <alignment horizontal="center" vertical="center"/>
      <protection hidden="1"/>
    </xf>
    <xf numFmtId="0" fontId="1" fillId="0" borderId="5" xfId="0" applyFont="1" applyBorder="1" applyAlignment="1" applyProtection="1">
      <alignment horizontal="center" vertical="center"/>
      <protection hidden="1"/>
    </xf>
    <xf numFmtId="0" fontId="1" fillId="0" borderId="6" xfId="0" applyFont="1" applyBorder="1" applyAlignment="1" applyProtection="1">
      <alignment horizontal="center" vertical="center"/>
      <protection hidden="1"/>
    </xf>
    <xf numFmtId="0" fontId="1" fillId="6" borderId="5" xfId="0" applyFont="1" applyFill="1" applyBorder="1" applyAlignment="1" applyProtection="1">
      <alignment horizontal="left" vertical="center"/>
      <protection hidden="1"/>
    </xf>
    <xf numFmtId="0" fontId="1" fillId="6" borderId="5" xfId="0" applyFont="1" applyFill="1" applyBorder="1" applyAlignment="1" applyProtection="1">
      <alignment horizontal="center" vertical="center"/>
      <protection hidden="1"/>
    </xf>
    <xf numFmtId="0" fontId="1" fillId="6" borderId="6" xfId="0" applyFont="1" applyFill="1"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0" fontId="1" fillId="6" borderId="8" xfId="0" applyFont="1" applyFill="1" applyBorder="1" applyAlignment="1" applyProtection="1">
      <alignment horizontal="left" vertical="center"/>
      <protection hidden="1"/>
    </xf>
    <xf numFmtId="43" fontId="1" fillId="3" borderId="8" xfId="1" applyFont="1" applyFill="1" applyBorder="1" applyAlignment="1" applyProtection="1">
      <alignment horizontal="right" vertical="center"/>
      <protection hidden="1"/>
    </xf>
    <xf numFmtId="0" fontId="25" fillId="0" borderId="0" xfId="0" applyFont="1" applyBorder="1" applyAlignment="1" applyProtection="1">
      <alignment vertical="center"/>
      <protection locked="0"/>
    </xf>
    <xf numFmtId="0" fontId="0" fillId="0" borderId="0" xfId="0" applyBorder="1" applyProtection="1">
      <alignment vertical="center"/>
      <protection locked="0"/>
    </xf>
    <xf numFmtId="0" fontId="1" fillId="0" borderId="5" xfId="0" applyFont="1" applyBorder="1" applyAlignment="1" applyProtection="1">
      <alignment horizontal="left" vertical="center"/>
      <protection hidden="1"/>
    </xf>
    <xf numFmtId="178" fontId="1" fillId="10" borderId="5" xfId="1" applyNumberFormat="1" applyFont="1" applyFill="1" applyBorder="1" applyAlignment="1" applyProtection="1">
      <alignment vertical="center"/>
      <protection hidden="1"/>
    </xf>
    <xf numFmtId="0" fontId="1" fillId="0" borderId="5" xfId="0" applyFont="1" applyBorder="1" applyAlignment="1" applyProtection="1">
      <alignment horizontal="left" vertical="center" indent="2"/>
      <protection hidden="1"/>
    </xf>
    <xf numFmtId="178" fontId="1" fillId="0" borderId="5" xfId="0" applyNumberFormat="1" applyFont="1" applyBorder="1" applyAlignment="1" applyProtection="1">
      <alignment vertical="center"/>
      <protection locked="0"/>
    </xf>
    <xf numFmtId="178" fontId="1" fillId="10" borderId="5" xfId="0" applyNumberFormat="1" applyFont="1" applyFill="1" applyBorder="1" applyAlignment="1" applyProtection="1">
      <alignment vertical="center"/>
      <protection hidden="1"/>
    </xf>
    <xf numFmtId="0" fontId="1" fillId="0" borderId="5" xfId="0" applyFont="1" applyBorder="1" applyAlignment="1" applyProtection="1">
      <alignment horizontal="left" vertical="center" indent="5"/>
      <protection hidden="1"/>
    </xf>
    <xf numFmtId="43" fontId="1" fillId="0" borderId="9" xfId="1" applyFont="1" applyBorder="1" applyAlignment="1" applyProtection="1">
      <alignment horizontal="right" vertical="center"/>
      <protection locked="0"/>
    </xf>
    <xf numFmtId="178" fontId="0" fillId="0" borderId="0" xfId="1" applyNumberFormat="1" applyFont="1" applyProtection="1">
      <alignment vertical="center"/>
      <protection locked="0"/>
    </xf>
    <xf numFmtId="178" fontId="1" fillId="0" borderId="3" xfId="1" applyNumberFormat="1" applyFont="1" applyBorder="1" applyAlignment="1" applyProtection="1">
      <alignment horizontal="center" vertical="center"/>
    </xf>
    <xf numFmtId="178" fontId="1" fillId="3" borderId="6" xfId="1" applyNumberFormat="1" applyFont="1" applyFill="1" applyBorder="1" applyAlignment="1" applyProtection="1">
      <alignment horizontal="right" vertical="center"/>
    </xf>
    <xf numFmtId="178" fontId="1" fillId="0" borderId="6" xfId="1" applyNumberFormat="1" applyFont="1" applyBorder="1" applyAlignment="1" applyProtection="1">
      <alignment horizontal="right" vertical="center"/>
      <protection locked="0"/>
    </xf>
    <xf numFmtId="178" fontId="1" fillId="0" borderId="9" xfId="1" applyNumberFormat="1" applyFont="1" applyBorder="1" applyAlignment="1" applyProtection="1">
      <alignment horizontal="right" vertical="center"/>
      <protection locked="0"/>
    </xf>
    <xf numFmtId="43" fontId="1" fillId="0" borderId="3" xfId="1" applyFont="1" applyBorder="1" applyAlignment="1" applyProtection="1">
      <alignment horizontal="center" vertical="center"/>
      <protection hidden="1"/>
    </xf>
    <xf numFmtId="43" fontId="1" fillId="3" borderId="6" xfId="1" applyFont="1" applyFill="1" applyBorder="1" applyAlignment="1" applyProtection="1">
      <alignment horizontal="right" vertical="center"/>
      <protection hidden="1"/>
    </xf>
    <xf numFmtId="0" fontId="1" fillId="0" borderId="5" xfId="0" applyFont="1" applyBorder="1" applyAlignment="1" applyProtection="1">
      <alignment horizontal="left" vertical="center" indent="1"/>
      <protection hidden="1"/>
    </xf>
    <xf numFmtId="0" fontId="1" fillId="0" borderId="5" xfId="0" applyFont="1" applyBorder="1" applyAlignment="1" applyProtection="1">
      <alignment vertical="center"/>
      <protection hidden="1"/>
    </xf>
    <xf numFmtId="0" fontId="1" fillId="0" borderId="8" xfId="0" applyFont="1" applyBorder="1" applyAlignment="1" applyProtection="1">
      <alignment horizontal="left" vertical="center" indent="1"/>
      <protection hidden="1"/>
    </xf>
    <xf numFmtId="178" fontId="1" fillId="0" borderId="3" xfId="0" applyNumberFormat="1" applyFont="1" applyBorder="1" applyAlignment="1" applyProtection="1">
      <alignment horizontal="center" vertical="center"/>
      <protection hidden="1"/>
    </xf>
    <xf numFmtId="0" fontId="1" fillId="0" borderId="5" xfId="0" applyFont="1" applyBorder="1" applyAlignment="1" applyProtection="1">
      <alignment horizontal="left" vertical="center" indent="4"/>
      <protection hidden="1"/>
    </xf>
    <xf numFmtId="0" fontId="1" fillId="0" borderId="8" xfId="0" applyFont="1" applyBorder="1" applyAlignment="1" applyProtection="1">
      <alignment horizontal="left" vertical="center" indent="2"/>
      <protection hidden="1"/>
    </xf>
    <xf numFmtId="0" fontId="16" fillId="0" borderId="0" xfId="0" applyFont="1" applyAlignment="1" applyProtection="1">
      <alignment horizontal="justify" vertical="center"/>
      <protection locked="0"/>
    </xf>
    <xf numFmtId="178" fontId="0" fillId="0" borderId="0" xfId="0" applyNumberFormat="1" applyProtection="1">
      <alignment vertical="center"/>
      <protection locked="0"/>
    </xf>
    <xf numFmtId="0" fontId="6" fillId="0" borderId="2" xfId="0" applyFont="1" applyBorder="1" applyAlignment="1" applyProtection="1">
      <alignment horizontal="center" vertical="center"/>
    </xf>
    <xf numFmtId="178" fontId="6" fillId="0" borderId="3" xfId="0" applyNumberFormat="1" applyFont="1" applyBorder="1" applyAlignment="1" applyProtection="1">
      <alignment horizontal="center" vertical="center"/>
    </xf>
    <xf numFmtId="0" fontId="24" fillId="0" borderId="5" xfId="2" applyFont="1" applyBorder="1" applyAlignment="1" applyProtection="1">
      <alignment horizontal="left" vertical="center"/>
    </xf>
    <xf numFmtId="0" fontId="26" fillId="11" borderId="5" xfId="0" applyFont="1" applyFill="1" applyBorder="1" applyAlignment="1" applyProtection="1">
      <alignment horizontal="center" vertical="center"/>
    </xf>
    <xf numFmtId="0" fontId="11" fillId="7" borderId="5" xfId="0" applyFont="1" applyFill="1" applyBorder="1" applyAlignment="1" applyProtection="1">
      <alignment horizontal="center" vertical="center"/>
      <protection locked="0"/>
    </xf>
    <xf numFmtId="0" fontId="26" fillId="12" borderId="5" xfId="0" applyFont="1" applyFill="1" applyBorder="1" applyAlignment="1" applyProtection="1">
      <alignment horizontal="center" vertical="center"/>
    </xf>
    <xf numFmtId="0" fontId="11" fillId="13" borderId="5" xfId="0" applyFont="1" applyFill="1" applyBorder="1" applyProtection="1">
      <alignment vertical="center"/>
      <protection locked="0"/>
    </xf>
    <xf numFmtId="0" fontId="6" fillId="0" borderId="5" xfId="0" applyFont="1" applyBorder="1" applyAlignment="1" applyProtection="1">
      <alignment horizontal="left" vertical="center" indent="2"/>
    </xf>
    <xf numFmtId="0" fontId="6" fillId="0" borderId="5" xfId="0" applyFont="1" applyBorder="1" applyAlignment="1" applyProtection="1">
      <alignment horizontal="left" vertical="center"/>
    </xf>
    <xf numFmtId="0" fontId="14" fillId="0" borderId="5" xfId="2" applyFont="1" applyBorder="1" applyAlignment="1" applyProtection="1">
      <alignment horizontal="left" vertical="center" wrapText="1" indent="2"/>
    </xf>
    <xf numFmtId="0" fontId="14" fillId="0" borderId="5" xfId="2" applyFont="1" applyBorder="1" applyAlignment="1" applyProtection="1">
      <alignment vertical="center" wrapText="1"/>
    </xf>
    <xf numFmtId="0" fontId="6" fillId="0" borderId="7" xfId="0" applyFont="1" applyBorder="1" applyAlignment="1" applyProtection="1">
      <alignment horizontal="center" vertical="center"/>
    </xf>
    <xf numFmtId="0" fontId="14" fillId="0" borderId="8" xfId="2" applyFont="1" applyBorder="1" applyAlignment="1" applyProtection="1">
      <alignment vertical="center" wrapText="1"/>
    </xf>
    <xf numFmtId="0" fontId="0" fillId="0" borderId="0" xfId="0" applyAlignment="1" applyProtection="1">
      <alignment vertical="center"/>
      <protection locked="0"/>
    </xf>
    <xf numFmtId="0" fontId="1" fillId="0" borderId="5" xfId="0" applyFont="1" applyBorder="1" applyAlignment="1" applyProtection="1">
      <alignment horizontal="justify" vertical="center" wrapText="1"/>
      <protection locked="0"/>
    </xf>
    <xf numFmtId="0" fontId="28" fillId="0" borderId="5" xfId="0" applyFont="1" applyBorder="1" applyAlignment="1" applyProtection="1">
      <alignment horizontal="center" vertical="center" wrapText="1"/>
      <protection locked="0"/>
    </xf>
    <xf numFmtId="0" fontId="15" fillId="0" borderId="0" xfId="0" applyFont="1" applyAlignment="1" applyProtection="1">
      <alignment vertical="center"/>
      <protection locked="0"/>
    </xf>
    <xf numFmtId="0" fontId="0" fillId="0" borderId="0" xfId="0" applyAlignment="1">
      <alignment horizontal="center" vertical="center"/>
    </xf>
    <xf numFmtId="0" fontId="1" fillId="0" borderId="29" xfId="0" applyFont="1" applyBorder="1" applyAlignment="1">
      <alignment vertical="center" wrapText="1"/>
    </xf>
    <xf numFmtId="0" fontId="1" fillId="0" borderId="4" xfId="0" applyFont="1" applyBorder="1" applyAlignment="1">
      <alignment horizontal="center" vertical="center" wrapText="1"/>
    </xf>
    <xf numFmtId="0" fontId="1" fillId="0" borderId="4" xfId="0" applyFont="1" applyBorder="1" applyAlignment="1">
      <alignment horizontal="right"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6" xfId="0" applyFont="1" applyBorder="1" applyAlignment="1">
      <alignment horizontal="right" vertical="center" wrapText="1"/>
    </xf>
    <xf numFmtId="0" fontId="1" fillId="0" borderId="9" xfId="0" applyFont="1" applyBorder="1" applyAlignment="1">
      <alignment horizontal="center" vertical="center" wrapText="1"/>
    </xf>
    <xf numFmtId="0" fontId="0" fillId="0" borderId="0" xfId="0" applyFont="1" applyFill="1" applyProtection="1">
      <alignment vertical="center"/>
      <protection locked="0"/>
    </xf>
    <xf numFmtId="0" fontId="0" fillId="0" borderId="0" xfId="0" applyFont="1" applyFill="1" applyProtection="1">
      <alignment vertical="center"/>
    </xf>
    <xf numFmtId="0" fontId="0" fillId="0" borderId="0" xfId="0" applyProtection="1">
      <alignment vertical="center"/>
    </xf>
    <xf numFmtId="0" fontId="1" fillId="0" borderId="4"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31" fillId="0" borderId="0" xfId="0" applyFont="1" applyAlignment="1" applyProtection="1">
      <alignment horizontal="center" vertical="center"/>
    </xf>
    <xf numFmtId="0" fontId="16" fillId="0" borderId="0" xfId="0" applyFont="1" applyAlignment="1" applyProtection="1">
      <alignment horizontal="center" vertical="center" wrapText="1"/>
    </xf>
    <xf numFmtId="0" fontId="2" fillId="0" borderId="0" xfId="0" applyFont="1" applyAlignment="1" applyProtection="1">
      <alignment vertical="center" wrapText="1"/>
      <protection locked="0"/>
    </xf>
    <xf numFmtId="0" fontId="16" fillId="0" borderId="0" xfId="0" applyFont="1" applyAlignment="1" applyProtection="1">
      <alignment vertical="center" wrapText="1"/>
      <protection locked="0"/>
    </xf>
    <xf numFmtId="0" fontId="16" fillId="0" borderId="36" xfId="0" applyFont="1" applyBorder="1" applyAlignment="1" applyProtection="1">
      <alignment vertical="center"/>
    </xf>
    <xf numFmtId="0" fontId="16" fillId="0" borderId="0" xfId="0" applyFont="1" applyBorder="1" applyAlignment="1" applyProtection="1">
      <alignment vertical="center"/>
    </xf>
    <xf numFmtId="43" fontId="11" fillId="0" borderId="0" xfId="1" applyFont="1" applyAlignment="1" applyProtection="1">
      <alignment horizontal="right" vertical="center"/>
    </xf>
    <xf numFmtId="0" fontId="11" fillId="0" borderId="5" xfId="0" applyFont="1" applyBorder="1" applyAlignment="1" applyProtection="1">
      <alignment horizontal="center" vertical="center"/>
    </xf>
    <xf numFmtId="43" fontId="11" fillId="0" borderId="5" xfId="1" applyFont="1" applyBorder="1" applyAlignment="1" applyProtection="1">
      <alignment horizontal="center" vertical="center"/>
    </xf>
    <xf numFmtId="0" fontId="11" fillId="0" borderId="5" xfId="0" applyFont="1" applyBorder="1" applyProtection="1">
      <alignment vertical="center"/>
    </xf>
    <xf numFmtId="43" fontId="11" fillId="0" borderId="5" xfId="1" applyFont="1" applyBorder="1" applyProtection="1">
      <alignment vertical="center"/>
      <protection locked="0"/>
    </xf>
    <xf numFmtId="43" fontId="11" fillId="8" borderId="5" xfId="1" applyFont="1" applyFill="1" applyBorder="1" applyProtection="1">
      <alignment vertical="center"/>
    </xf>
    <xf numFmtId="0" fontId="0" fillId="0" borderId="0" xfId="0" applyAlignment="1" applyProtection="1">
      <alignment vertical="center" wrapText="1"/>
      <protection locked="0"/>
    </xf>
    <xf numFmtId="0" fontId="38" fillId="0" borderId="5" xfId="4" applyFont="1" applyBorder="1" applyAlignment="1">
      <alignment horizontal="center" vertical="center" wrapText="1"/>
    </xf>
    <xf numFmtId="0" fontId="38" fillId="0" borderId="5" xfId="4" applyFont="1" applyBorder="1" applyAlignment="1">
      <alignment vertical="center" wrapText="1"/>
    </xf>
    <xf numFmtId="43" fontId="38" fillId="10" borderId="5" xfId="1" applyFont="1" applyFill="1" applyBorder="1" applyAlignment="1">
      <alignment vertical="center" wrapText="1"/>
    </xf>
    <xf numFmtId="43" fontId="11" fillId="10" borderId="5" xfId="1" applyFont="1" applyFill="1" applyBorder="1" applyAlignment="1"/>
    <xf numFmtId="0" fontId="38" fillId="10" borderId="5" xfId="4" applyFont="1" applyFill="1" applyBorder="1" applyAlignment="1">
      <alignment vertical="center" wrapText="1"/>
    </xf>
    <xf numFmtId="0" fontId="44" fillId="0" borderId="0" xfId="4" applyAlignment="1">
      <alignment horizontal="center" vertical="center"/>
    </xf>
    <xf numFmtId="0" fontId="44" fillId="0" borderId="0" xfId="4"/>
    <xf numFmtId="0" fontId="44" fillId="0" borderId="0" xfId="4" applyAlignment="1">
      <alignment vertical="center"/>
    </xf>
    <xf numFmtId="0" fontId="11" fillId="0" borderId="5" xfId="4" applyFont="1" applyBorder="1" applyAlignment="1">
      <alignment horizontal="center" vertical="center"/>
    </xf>
    <xf numFmtId="0" fontId="11" fillId="0" borderId="5" xfId="4" applyFont="1" applyBorder="1" applyAlignment="1">
      <alignment vertical="center"/>
    </xf>
    <xf numFmtId="0" fontId="44" fillId="0" borderId="5" xfId="4" applyBorder="1" applyAlignment="1">
      <alignment vertical="center"/>
    </xf>
    <xf numFmtId="0" fontId="11" fillId="0" borderId="5" xfId="4" applyFont="1" applyBorder="1" applyAlignment="1">
      <alignment vertical="center" wrapText="1"/>
    </xf>
    <xf numFmtId="0" fontId="0" fillId="0" borderId="0" xfId="0" applyAlignment="1">
      <alignment vertical="center" wrapText="1"/>
    </xf>
    <xf numFmtId="0" fontId="39" fillId="0" borderId="0" xfId="0" applyFont="1" applyAlignment="1">
      <alignment vertical="center"/>
    </xf>
    <xf numFmtId="0" fontId="0" fillId="0" borderId="0" xfId="0" applyAlignment="1">
      <alignment horizontal="right" vertical="center"/>
    </xf>
    <xf numFmtId="0" fontId="0" fillId="0" borderId="0" xfId="0" applyAlignment="1">
      <alignment horizontal="left" vertical="center" wrapText="1"/>
    </xf>
    <xf numFmtId="0" fontId="0" fillId="0" borderId="0" xfId="0" applyAlignment="1">
      <alignment horizontal="right" vertical="center" wrapText="1"/>
    </xf>
    <xf numFmtId="0" fontId="40" fillId="0" borderId="41" xfId="5" applyFont="1" applyFill="1" applyBorder="1" applyAlignment="1">
      <alignment horizontal="left" vertical="center" wrapText="1"/>
    </xf>
    <xf numFmtId="0" fontId="40" fillId="0" borderId="42" xfId="5" applyFont="1" applyFill="1" applyBorder="1" applyAlignment="1">
      <alignment horizontal="left" vertical="center" wrapText="1" indent="1"/>
    </xf>
    <xf numFmtId="0" fontId="40" fillId="0" borderId="43" xfId="5" applyFont="1" applyFill="1" applyBorder="1" applyAlignment="1">
      <alignment horizontal="left" vertical="center" wrapText="1" indent="1"/>
    </xf>
    <xf numFmtId="0" fontId="40" fillId="0" borderId="44" xfId="5" applyFont="1" applyFill="1" applyBorder="1" applyAlignment="1">
      <alignment horizontal="left" vertical="center" wrapText="1"/>
    </xf>
    <xf numFmtId="43" fontId="41" fillId="0" borderId="45" xfId="1" applyFont="1" applyFill="1" applyBorder="1" applyAlignment="1">
      <alignment horizontal="left" vertical="center" wrapText="1"/>
    </xf>
    <xf numFmtId="43" fontId="41" fillId="0" borderId="46" xfId="1" applyFont="1" applyFill="1" applyBorder="1" applyAlignment="1">
      <alignment horizontal="left" vertical="center" wrapText="1"/>
    </xf>
    <xf numFmtId="0" fontId="40" fillId="0" borderId="44" xfId="5" applyFont="1" applyFill="1" applyBorder="1" applyAlignment="1">
      <alignment vertical="center" wrapText="1"/>
    </xf>
    <xf numFmtId="0" fontId="42" fillId="0" borderId="44" xfId="5" applyFont="1" applyFill="1" applyBorder="1" applyAlignment="1">
      <alignment horizontal="left" vertical="center" wrapText="1"/>
    </xf>
    <xf numFmtId="0" fontId="41" fillId="10" borderId="44" xfId="5" applyFill="1" applyBorder="1" applyAlignment="1">
      <alignment horizontal="left" vertical="center" wrapText="1"/>
    </xf>
    <xf numFmtId="43" fontId="41" fillId="10" borderId="45" xfId="1" applyFont="1" applyFill="1" applyBorder="1" applyAlignment="1">
      <alignment horizontal="left" vertical="center" wrapText="1"/>
    </xf>
    <xf numFmtId="43" fontId="41" fillId="10" borderId="46" xfId="1" applyFont="1" applyFill="1" applyBorder="1" applyAlignment="1">
      <alignment horizontal="left" vertical="center" wrapText="1"/>
    </xf>
    <xf numFmtId="0" fontId="41" fillId="0" borderId="44" xfId="5" applyFill="1" applyBorder="1" applyAlignment="1">
      <alignment horizontal="left" vertical="center" wrapText="1"/>
    </xf>
    <xf numFmtId="0" fontId="40" fillId="10" borderId="44" xfId="5" applyFont="1" applyFill="1" applyBorder="1" applyAlignment="1">
      <alignment horizontal="left" vertical="center" wrapText="1"/>
    </xf>
    <xf numFmtId="0" fontId="43" fillId="0" borderId="44" xfId="5" applyFont="1" applyFill="1" applyBorder="1" applyAlignment="1">
      <alignment horizontal="left" vertical="center" wrapText="1"/>
    </xf>
    <xf numFmtId="0" fontId="40" fillId="0" borderId="47" xfId="5" applyFont="1" applyFill="1" applyBorder="1" applyAlignment="1">
      <alignment horizontal="left" vertical="center" wrapText="1"/>
    </xf>
    <xf numFmtId="43" fontId="41" fillId="0" borderId="48" xfId="1" applyFont="1" applyFill="1" applyBorder="1" applyAlignment="1">
      <alignment horizontal="left" vertical="center" wrapText="1"/>
    </xf>
    <xf numFmtId="43" fontId="41" fillId="0" borderId="49" xfId="1" applyFont="1" applyFill="1" applyBorder="1" applyAlignment="1">
      <alignment horizontal="left" vertical="center" wrapText="1"/>
    </xf>
    <xf numFmtId="0" fontId="40" fillId="0" borderId="41" xfId="5" applyFont="1" applyFill="1" applyBorder="1" applyAlignment="1">
      <alignment horizontal="center" vertical="center" wrapText="1"/>
    </xf>
    <xf numFmtId="0" fontId="40" fillId="0" borderId="42" xfId="5" applyFont="1" applyFill="1" applyBorder="1" applyAlignment="1">
      <alignment horizontal="center" vertical="center" wrapText="1"/>
    </xf>
    <xf numFmtId="0" fontId="40" fillId="0" borderId="43" xfId="5" applyFont="1" applyFill="1" applyBorder="1" applyAlignment="1">
      <alignment horizontal="center" vertical="center" wrapText="1"/>
    </xf>
    <xf numFmtId="0" fontId="41" fillId="0" borderId="45" xfId="5" applyFill="1" applyBorder="1" applyAlignment="1">
      <alignment horizontal="left" vertical="center" wrapText="1"/>
    </xf>
    <xf numFmtId="0" fontId="40" fillId="0" borderId="45" xfId="5" applyFont="1" applyFill="1" applyBorder="1" applyAlignment="1">
      <alignment horizontal="left" vertical="center" wrapText="1"/>
    </xf>
    <xf numFmtId="0" fontId="41" fillId="0" borderId="46" xfId="5" applyFill="1" applyBorder="1" applyAlignment="1">
      <alignment horizontal="left" vertical="center" wrapText="1"/>
    </xf>
    <xf numFmtId="0" fontId="40" fillId="0" borderId="45" xfId="5" applyFont="1" applyFill="1" applyBorder="1" applyAlignment="1">
      <alignment horizontal="center" vertical="center" wrapText="1"/>
    </xf>
    <xf numFmtId="0" fontId="40" fillId="0" borderId="47" xfId="5" applyFont="1" applyFill="1" applyBorder="1" applyAlignment="1">
      <alignment horizontal="center" vertical="center" wrapText="1"/>
    </xf>
    <xf numFmtId="0" fontId="41" fillId="0" borderId="48" xfId="5" applyFill="1" applyBorder="1" applyAlignment="1">
      <alignment horizontal="left" vertical="center" wrapText="1"/>
    </xf>
    <xf numFmtId="0" fontId="40" fillId="0" borderId="48" xfId="5" applyFont="1" applyFill="1" applyBorder="1" applyAlignment="1">
      <alignment horizontal="left" vertical="center" wrapText="1"/>
    </xf>
    <xf numFmtId="0" fontId="41" fillId="0" borderId="49" xfId="5" applyFill="1" applyBorder="1" applyAlignment="1">
      <alignment horizontal="left" vertical="center" wrapText="1"/>
    </xf>
    <xf numFmtId="0" fontId="1" fillId="0" borderId="1" xfId="0" applyFont="1" applyFill="1" applyBorder="1" applyAlignment="1" applyProtection="1">
      <alignment horizontal="center" vertical="center" wrapText="1"/>
    </xf>
    <xf numFmtId="0" fontId="13" fillId="0" borderId="3" xfId="0" applyFont="1" applyBorder="1" applyAlignment="1" applyProtection="1">
      <alignment horizontal="center" vertical="center"/>
    </xf>
    <xf numFmtId="0" fontId="0" fillId="14" borderId="5" xfId="4" applyFont="1" applyFill="1" applyBorder="1" applyAlignment="1" applyProtection="1">
      <alignment horizontal="center" vertical="center" wrapText="1"/>
    </xf>
    <xf numFmtId="0" fontId="11" fillId="0" borderId="5" xfId="4" applyFont="1" applyBorder="1" applyAlignment="1" applyProtection="1">
      <alignment horizontal="center" vertical="center" wrapText="1"/>
    </xf>
    <xf numFmtId="0" fontId="11" fillId="0" borderId="5" xfId="4" applyFont="1" applyBorder="1" applyAlignment="1" applyProtection="1">
      <alignment horizontal="justify" vertical="center" wrapText="1"/>
    </xf>
    <xf numFmtId="0" fontId="11" fillId="0" borderId="0" xfId="0" applyFont="1" applyProtection="1">
      <alignment vertical="center"/>
    </xf>
    <xf numFmtId="0" fontId="11" fillId="0" borderId="5" xfId="4" applyFont="1" applyBorder="1" applyAlignment="1" applyProtection="1">
      <alignment horizontal="center" vertical="center"/>
    </xf>
    <xf numFmtId="0" fontId="11" fillId="0" borderId="5" xfId="4" applyFont="1" applyBorder="1" applyAlignment="1" applyProtection="1">
      <alignment vertical="center"/>
    </xf>
    <xf numFmtId="0" fontId="11" fillId="0" borderId="5" xfId="4" applyFont="1" applyBorder="1" applyAlignment="1" applyProtection="1">
      <alignment vertical="center" wrapText="1"/>
    </xf>
    <xf numFmtId="0" fontId="56" fillId="0" borderId="5" xfId="4" applyFont="1" applyBorder="1" applyAlignment="1" applyProtection="1">
      <alignment horizontal="center" vertical="center" wrapText="1"/>
    </xf>
    <xf numFmtId="0" fontId="58" fillId="0" borderId="0" xfId="0" applyFont="1" applyProtection="1">
      <alignment vertical="center"/>
      <protection locked="0"/>
    </xf>
    <xf numFmtId="0" fontId="60" fillId="0" borderId="0" xfId="0" applyFont="1" applyAlignment="1" applyProtection="1">
      <alignment vertical="center"/>
      <protection locked="0"/>
    </xf>
    <xf numFmtId="0" fontId="1" fillId="0" borderId="5" xfId="0" applyFont="1" applyBorder="1" applyAlignment="1" applyProtection="1">
      <alignment horizontal="left" vertical="center" wrapText="1"/>
    </xf>
    <xf numFmtId="0" fontId="1" fillId="0" borderId="5"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5" xfId="0" applyFont="1" applyBorder="1" applyAlignment="1" applyProtection="1">
      <alignment horizontal="left" vertical="center" wrapText="1" indent="2"/>
    </xf>
    <xf numFmtId="0" fontId="1" fillId="0" borderId="8" xfId="0" applyFont="1" applyBorder="1" applyAlignment="1" applyProtection="1">
      <alignment horizontal="left" vertical="center" wrapText="1"/>
    </xf>
    <xf numFmtId="43" fontId="1" fillId="0" borderId="5" xfId="1" applyFont="1" applyBorder="1" applyAlignment="1" applyProtection="1">
      <alignment vertical="center"/>
      <protection locked="0"/>
    </xf>
    <xf numFmtId="0" fontId="1" fillId="0" borderId="5" xfId="0" applyFont="1" applyBorder="1" applyAlignment="1" applyProtection="1">
      <alignment horizontal="left" vertical="center" wrapText="1"/>
    </xf>
    <xf numFmtId="0" fontId="1" fillId="0" borderId="5"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5"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2"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7" xfId="0" applyFont="1" applyBorder="1" applyAlignment="1" applyProtection="1">
      <alignment horizontal="center" vertical="center"/>
    </xf>
    <xf numFmtId="0" fontId="1" fillId="0" borderId="5" xfId="0" applyFont="1" applyBorder="1" applyAlignment="1" applyProtection="1">
      <alignment horizontal="center" vertical="center" wrapText="1"/>
      <protection locked="0"/>
    </xf>
    <xf numFmtId="43" fontId="1" fillId="2" borderId="5" xfId="1" applyFont="1" applyFill="1" applyBorder="1" applyAlignment="1" applyProtection="1">
      <alignment vertical="center"/>
    </xf>
    <xf numFmtId="43" fontId="1" fillId="0" borderId="5" xfId="1" applyFont="1" applyBorder="1" applyAlignment="1" applyProtection="1">
      <alignment vertical="center"/>
    </xf>
    <xf numFmtId="43" fontId="1" fillId="0" borderId="5" xfId="1" applyFont="1" applyBorder="1" applyAlignment="1" applyProtection="1">
      <alignment vertical="center"/>
      <protection locked="0"/>
    </xf>
    <xf numFmtId="0" fontId="1" fillId="0" borderId="8" xfId="0" applyFont="1" applyBorder="1" applyAlignment="1" applyProtection="1">
      <alignment horizontal="left" vertical="center" wrapText="1"/>
    </xf>
    <xf numFmtId="0" fontId="6" fillId="0" borderId="6"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17" fillId="0" borderId="4" xfId="0" applyFont="1" applyBorder="1" applyAlignment="1" applyProtection="1">
      <alignment horizontal="center" vertical="center"/>
    </xf>
    <xf numFmtId="43" fontId="17" fillId="0" borderId="5" xfId="1" applyFont="1" applyBorder="1" applyAlignment="1" applyProtection="1">
      <alignment horizontal="left" vertical="center"/>
      <protection locked="0"/>
    </xf>
    <xf numFmtId="43" fontId="17" fillId="3" borderId="6" xfId="1" applyFont="1" applyFill="1" applyBorder="1" applyAlignment="1" applyProtection="1">
      <alignment horizontal="right" vertical="center"/>
    </xf>
    <xf numFmtId="43" fontId="17" fillId="0" borderId="5" xfId="1" applyFont="1" applyBorder="1" applyAlignment="1" applyProtection="1">
      <alignment horizontal="left" vertical="center" wrapText="1"/>
      <protection locked="0"/>
    </xf>
    <xf numFmtId="43" fontId="17" fillId="4" borderId="5" xfId="1" applyFont="1" applyFill="1" applyBorder="1" applyAlignment="1" applyProtection="1">
      <alignment horizontal="right" vertical="center" wrapText="1"/>
      <protection locked="0"/>
    </xf>
    <xf numFmtId="43" fontId="17" fillId="0" borderId="8" xfId="1" applyFont="1" applyBorder="1" applyAlignment="1" applyProtection="1">
      <alignment horizontal="center" vertical="center"/>
      <protection locked="0"/>
    </xf>
    <xf numFmtId="43" fontId="17" fillId="0" borderId="0" xfId="1"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61" fillId="0" borderId="4" xfId="0" applyFont="1" applyBorder="1" applyAlignment="1" applyProtection="1">
      <alignment horizontal="center" vertical="center" wrapText="1"/>
    </xf>
    <xf numFmtId="0" fontId="17" fillId="0" borderId="5" xfId="0" applyFont="1" applyBorder="1" applyAlignment="1" applyProtection="1">
      <alignment horizontal="justify" vertical="center" wrapText="1"/>
    </xf>
    <xf numFmtId="43" fontId="50" fillId="3" borderId="5" xfId="1" applyFont="1" applyFill="1" applyBorder="1" applyAlignment="1" applyProtection="1">
      <alignment vertical="center" wrapText="1"/>
    </xf>
    <xf numFmtId="43" fontId="50" fillId="3" borderId="6" xfId="1" applyFont="1" applyFill="1" applyBorder="1" applyAlignment="1" applyProtection="1">
      <alignment vertical="center" wrapText="1"/>
    </xf>
    <xf numFmtId="0" fontId="62" fillId="0" borderId="0" xfId="0" applyFont="1" applyProtection="1">
      <alignment vertical="center"/>
      <protection locked="0"/>
    </xf>
    <xf numFmtId="43" fontId="50" fillId="0" borderId="5" xfId="1" applyFont="1" applyBorder="1" applyAlignment="1" applyProtection="1">
      <alignment horizontal="right" vertical="center" wrapText="1"/>
      <protection locked="0"/>
    </xf>
    <xf numFmtId="43" fontId="50" fillId="0" borderId="5" xfId="1" applyFont="1" applyBorder="1" applyAlignment="1" applyProtection="1">
      <alignment horizontal="right" vertical="center"/>
      <protection locked="0"/>
    </xf>
    <xf numFmtId="0" fontId="17" fillId="0" borderId="5" xfId="0" applyFont="1" applyBorder="1" applyAlignment="1" applyProtection="1">
      <alignment horizontal="justify" vertical="center"/>
    </xf>
    <xf numFmtId="43" fontId="50" fillId="3" borderId="5" xfId="1" applyFont="1" applyFill="1" applyBorder="1" applyAlignment="1" applyProtection="1">
      <alignment horizontal="right" vertical="center"/>
    </xf>
    <xf numFmtId="43" fontId="50" fillId="3" borderId="6" xfId="1" applyFont="1" applyFill="1" applyBorder="1" applyAlignment="1" applyProtection="1">
      <alignment horizontal="right" vertical="center"/>
    </xf>
    <xf numFmtId="43" fontId="50" fillId="4" borderId="5" xfId="1" applyFont="1" applyFill="1" applyBorder="1" applyAlignment="1" applyProtection="1">
      <alignment horizontal="right" vertical="center"/>
      <protection locked="0"/>
    </xf>
    <xf numFmtId="0" fontId="17" fillId="0" borderId="5" xfId="0" applyFont="1" applyBorder="1" applyProtection="1">
      <alignment vertical="center"/>
    </xf>
    <xf numFmtId="0" fontId="17" fillId="0" borderId="5" xfId="0" applyFont="1" applyBorder="1" applyAlignment="1" applyProtection="1">
      <alignment vertical="center" wrapText="1"/>
    </xf>
    <xf numFmtId="43" fontId="62" fillId="3" borderId="5" xfId="0" applyNumberFormat="1" applyFont="1" applyFill="1" applyBorder="1" applyProtection="1">
      <alignment vertical="center"/>
    </xf>
    <xf numFmtId="0" fontId="61" fillId="0" borderId="7" xfId="0" applyFont="1" applyBorder="1" applyAlignment="1" applyProtection="1">
      <alignment horizontal="center" vertical="center" wrapText="1"/>
    </xf>
    <xf numFmtId="0" fontId="17" fillId="0" borderId="8" xfId="0" applyFont="1" applyBorder="1" applyProtection="1">
      <alignment vertical="center"/>
    </xf>
    <xf numFmtId="0" fontId="1" fillId="0" borderId="0" xfId="0" applyFont="1" applyBorder="1" applyAlignment="1" applyProtection="1">
      <alignment horizontal="center" vertical="center"/>
    </xf>
    <xf numFmtId="0" fontId="17" fillId="6" borderId="4" xfId="0" applyFont="1" applyFill="1" applyBorder="1" applyAlignment="1" applyProtection="1">
      <alignment horizontal="center" vertical="center" wrapText="1"/>
    </xf>
    <xf numFmtId="0" fontId="17" fillId="6" borderId="6" xfId="0" applyFont="1" applyFill="1" applyBorder="1" applyAlignment="1" applyProtection="1">
      <alignment vertical="center" wrapText="1"/>
    </xf>
    <xf numFmtId="43" fontId="51" fillId="2" borderId="6" xfId="1" applyFont="1" applyFill="1" applyBorder="1" applyAlignment="1" applyProtection="1">
      <alignment horizontal="right" vertical="center" wrapText="1"/>
    </xf>
    <xf numFmtId="43" fontId="50" fillId="2" borderId="6" xfId="1" applyFont="1" applyFill="1" applyBorder="1" applyAlignment="1" applyProtection="1">
      <alignment horizontal="right" vertical="center" wrapText="1"/>
    </xf>
    <xf numFmtId="43" fontId="50" fillId="0" borderId="6" xfId="1" applyFont="1" applyBorder="1" applyAlignment="1" applyProtection="1">
      <alignment horizontal="right" vertical="center" wrapText="1"/>
      <protection locked="0"/>
    </xf>
    <xf numFmtId="43" fontId="50" fillId="6" borderId="6" xfId="1" applyFont="1" applyFill="1" applyBorder="1" applyAlignment="1" applyProtection="1">
      <alignment horizontal="right" vertical="center" wrapText="1"/>
      <protection locked="0"/>
    </xf>
    <xf numFmtId="0" fontId="17" fillId="6" borderId="7" xfId="0" applyFont="1" applyFill="1" applyBorder="1" applyAlignment="1" applyProtection="1">
      <alignment horizontal="center" vertical="center" wrapText="1"/>
    </xf>
    <xf numFmtId="43" fontId="50" fillId="2" borderId="9" xfId="1" applyFont="1" applyFill="1" applyBorder="1" applyAlignment="1" applyProtection="1">
      <alignment horizontal="right" vertical="center" wrapText="1"/>
    </xf>
    <xf numFmtId="0" fontId="61" fillId="0" borderId="1" xfId="0" applyFont="1" applyBorder="1" applyAlignment="1" applyProtection="1">
      <alignment horizontal="center" vertical="center"/>
    </xf>
    <xf numFmtId="0" fontId="61" fillId="0" borderId="2" xfId="0" applyFont="1" applyBorder="1" applyAlignment="1" applyProtection="1">
      <alignment horizontal="center" vertical="center" wrapText="1"/>
    </xf>
    <xf numFmtId="43" fontId="61" fillId="0" borderId="3" xfId="1" applyFont="1" applyBorder="1" applyAlignment="1" applyProtection="1">
      <alignment horizontal="center" vertical="center"/>
    </xf>
    <xf numFmtId="0" fontId="61" fillId="0" borderId="4" xfId="0" applyFont="1" applyBorder="1" applyAlignment="1" applyProtection="1">
      <alignment horizontal="center" vertical="center"/>
    </xf>
    <xf numFmtId="0" fontId="61" fillId="0" borderId="5" xfId="0" applyFont="1" applyBorder="1" applyAlignment="1" applyProtection="1">
      <alignment horizontal="left" vertical="center" wrapText="1"/>
    </xf>
    <xf numFmtId="43" fontId="61" fillId="3" borderId="6" xfId="1" applyFont="1" applyFill="1" applyBorder="1" applyAlignment="1" applyProtection="1">
      <alignment horizontal="right" vertical="center"/>
    </xf>
    <xf numFmtId="43" fontId="61" fillId="0" borderId="6" xfId="1" applyFont="1" applyFill="1" applyBorder="1" applyAlignment="1" applyProtection="1">
      <alignment horizontal="right" vertical="center"/>
      <protection locked="0"/>
    </xf>
    <xf numFmtId="43" fontId="61" fillId="0" borderId="6" xfId="1" applyFont="1" applyBorder="1" applyAlignment="1" applyProtection="1">
      <alignment horizontal="right" vertical="center"/>
      <protection locked="0"/>
    </xf>
    <xf numFmtId="0" fontId="61" fillId="0" borderId="5" xfId="0" applyFont="1" applyBorder="1" applyAlignment="1" applyProtection="1">
      <alignment vertical="center" wrapText="1"/>
    </xf>
    <xf numFmtId="0" fontId="17" fillId="0" borderId="22" xfId="0" applyFont="1" applyBorder="1" applyAlignment="1" applyProtection="1">
      <alignment horizontal="left" vertical="center" wrapText="1"/>
    </xf>
    <xf numFmtId="43" fontId="61" fillId="0" borderId="23" xfId="1" applyFont="1" applyBorder="1" applyAlignment="1" applyProtection="1">
      <alignment horizontal="right" vertical="center"/>
      <protection locked="0"/>
    </xf>
    <xf numFmtId="0" fontId="61" fillId="0" borderId="8" xfId="0" applyFont="1" applyBorder="1" applyAlignment="1" applyProtection="1">
      <alignment horizontal="left" vertical="center" wrapText="1"/>
    </xf>
    <xf numFmtId="43" fontId="61" fillId="2" borderId="9" xfId="1" applyFont="1" applyFill="1" applyBorder="1" applyAlignment="1" applyProtection="1">
      <alignment horizontal="right" vertical="center"/>
    </xf>
    <xf numFmtId="0" fontId="1" fillId="0" borderId="0" xfId="0" applyFont="1" applyBorder="1" applyAlignment="1" applyProtection="1">
      <alignment horizontal="center" vertical="center" textRotation="255" wrapText="1"/>
    </xf>
    <xf numFmtId="43" fontId="1" fillId="0" borderId="0" xfId="1" applyFont="1" applyFill="1" applyBorder="1" applyAlignment="1" applyProtection="1">
      <alignment vertical="center"/>
    </xf>
    <xf numFmtId="9" fontId="1" fillId="0" borderId="0" xfId="3" applyFont="1" applyFill="1" applyBorder="1" applyAlignment="1" applyProtection="1">
      <alignment vertical="center"/>
    </xf>
    <xf numFmtId="9" fontId="6" fillId="0" borderId="6" xfId="3" applyFont="1" applyBorder="1" applyAlignment="1" applyProtection="1">
      <alignment horizontal="right" vertical="center"/>
      <protection locked="0"/>
    </xf>
    <xf numFmtId="43" fontId="1" fillId="6" borderId="5" xfId="1" applyFont="1" applyFill="1" applyBorder="1" applyAlignment="1" applyProtection="1">
      <alignment horizontal="center" vertical="center"/>
      <protection locked="0"/>
    </xf>
    <xf numFmtId="43" fontId="1" fillId="6" borderId="6" xfId="1" applyFont="1" applyFill="1" applyBorder="1" applyAlignment="1" applyProtection="1">
      <alignment horizontal="center" vertical="center"/>
      <protection locked="0"/>
    </xf>
    <xf numFmtId="43" fontId="17" fillId="0" borderId="9" xfId="1" applyFont="1" applyBorder="1" applyAlignment="1" applyProtection="1">
      <alignment horizontal="center" vertical="center"/>
      <protection locked="0"/>
    </xf>
    <xf numFmtId="43" fontId="50" fillId="4" borderId="5" xfId="1" applyFont="1" applyFill="1" applyBorder="1" applyAlignment="1" applyProtection="1">
      <alignment horizontal="right" vertical="center" wrapText="1"/>
      <protection locked="0"/>
    </xf>
    <xf numFmtId="43" fontId="62" fillId="0" borderId="5" xfId="1" applyFont="1" applyBorder="1" applyAlignment="1" applyProtection="1">
      <alignment horizontal="right" vertical="center"/>
      <protection locked="0"/>
    </xf>
    <xf numFmtId="43" fontId="62" fillId="0" borderId="8" xfId="1" applyFont="1" applyBorder="1" applyProtection="1">
      <alignment vertical="center"/>
      <protection locked="0"/>
    </xf>
    <xf numFmtId="43" fontId="62" fillId="0" borderId="9" xfId="1" applyFont="1" applyBorder="1" applyProtection="1">
      <alignment vertical="center"/>
      <protection locked="0"/>
    </xf>
    <xf numFmtId="43" fontId="62" fillId="3" borderId="6" xfId="0" applyNumberFormat="1" applyFont="1" applyFill="1" applyBorder="1" applyProtection="1">
      <alignment vertical="center"/>
    </xf>
    <xf numFmtId="43" fontId="20" fillId="0" borderId="6" xfId="1" applyFont="1" applyBorder="1" applyAlignment="1" applyProtection="1">
      <alignment vertical="center"/>
      <protection locked="0"/>
    </xf>
    <xf numFmtId="43" fontId="17" fillId="0" borderId="5" xfId="1" applyFont="1" applyBorder="1" applyAlignment="1" applyProtection="1">
      <alignment horizontal="right" vertical="center"/>
      <protection locked="0"/>
    </xf>
    <xf numFmtId="43" fontId="20" fillId="0" borderId="6" xfId="1" applyFont="1" applyBorder="1" applyAlignment="1" applyProtection="1">
      <alignment horizontal="right" vertical="center" wrapText="1"/>
      <protection locked="0"/>
    </xf>
    <xf numFmtId="43" fontId="1" fillId="0" borderId="6" xfId="1" applyFont="1" applyBorder="1" applyAlignment="1" applyProtection="1">
      <alignment horizontal="center" vertical="center" wrapText="1"/>
      <protection locked="0"/>
    </xf>
    <xf numFmtId="43" fontId="1" fillId="2" borderId="6" xfId="1" applyFont="1" applyFill="1" applyBorder="1" applyAlignment="1" applyProtection="1">
      <alignment horizontal="center" vertical="center" wrapText="1"/>
    </xf>
    <xf numFmtId="10" fontId="1" fillId="2" borderId="6" xfId="3" applyNumberFormat="1" applyFont="1" applyFill="1" applyBorder="1" applyAlignment="1" applyProtection="1">
      <alignment horizontal="right" vertical="center"/>
    </xf>
    <xf numFmtId="43" fontId="1" fillId="15" borderId="6" xfId="1" applyFont="1" applyFill="1" applyBorder="1" applyAlignment="1" applyProtection="1">
      <alignment vertical="center"/>
    </xf>
    <xf numFmtId="43" fontId="1" fillId="4" borderId="9" xfId="1" applyFont="1" applyFill="1" applyBorder="1" applyAlignment="1" applyProtection="1">
      <alignment horizontal="right" vertical="center" wrapText="1"/>
      <protection locked="0"/>
    </xf>
    <xf numFmtId="43" fontId="17" fillId="2" borderId="5" xfId="1" applyFont="1" applyFill="1" applyBorder="1" applyAlignment="1" applyProtection="1">
      <alignment horizontal="right" vertical="center"/>
    </xf>
    <xf numFmtId="43" fontId="17" fillId="2" borderId="5" xfId="1" applyFont="1" applyFill="1" applyBorder="1" applyAlignment="1" applyProtection="1">
      <alignment vertical="center"/>
    </xf>
    <xf numFmtId="0" fontId="17" fillId="2" borderId="6" xfId="0" applyFont="1" applyFill="1" applyBorder="1" applyAlignment="1" applyProtection="1">
      <alignment horizontal="center" vertical="center"/>
    </xf>
    <xf numFmtId="0" fontId="17" fillId="2" borderId="5" xfId="0" applyFont="1" applyFill="1" applyBorder="1" applyAlignment="1" applyProtection="1">
      <alignment horizontal="center" vertical="center"/>
    </xf>
    <xf numFmtId="43" fontId="17" fillId="2" borderId="6" xfId="0" applyNumberFormat="1" applyFont="1" applyFill="1" applyBorder="1" applyAlignment="1" applyProtection="1">
      <alignment horizontal="right" vertical="center"/>
    </xf>
    <xf numFmtId="43" fontId="6" fillId="0" borderId="8" xfId="1" applyFont="1" applyBorder="1" applyAlignment="1" applyProtection="1">
      <alignment horizontal="right" vertical="center" wrapText="1"/>
      <protection locked="0"/>
    </xf>
    <xf numFmtId="9" fontId="6" fillId="0" borderId="5" xfId="3" applyFont="1" applyBorder="1" applyAlignment="1" applyProtection="1">
      <alignment horizontal="center" vertical="center" wrapText="1"/>
      <protection locked="0"/>
    </xf>
    <xf numFmtId="9" fontId="6" fillId="0" borderId="8" xfId="3" applyFont="1" applyBorder="1" applyAlignment="1" applyProtection="1">
      <alignment horizontal="center" vertical="center" wrapText="1"/>
      <protection locked="0"/>
    </xf>
    <xf numFmtId="43" fontId="61" fillId="0" borderId="5" xfId="1" applyFont="1" applyBorder="1" applyAlignment="1" applyProtection="1">
      <alignment horizontal="right" vertical="center" wrapText="1"/>
      <protection locked="0"/>
    </xf>
    <xf numFmtId="0" fontId="61" fillId="0" borderId="5" xfId="0" applyFont="1" applyBorder="1" applyAlignment="1" applyProtection="1">
      <alignment horizontal="justify" vertical="center" wrapText="1"/>
      <protection locked="0"/>
    </xf>
    <xf numFmtId="43" fontId="61" fillId="2" borderId="5" xfId="1" applyFont="1" applyFill="1" applyBorder="1" applyAlignment="1" applyProtection="1">
      <alignment horizontal="right" vertical="center" wrapText="1"/>
    </xf>
    <xf numFmtId="43" fontId="61" fillId="2" borderId="6" xfId="0" applyNumberFormat="1" applyFont="1" applyFill="1" applyBorder="1" applyAlignment="1" applyProtection="1">
      <alignment horizontal="right" vertical="center" wrapText="1"/>
    </xf>
    <xf numFmtId="43" fontId="6" fillId="0" borderId="6" xfId="1" applyFont="1" applyBorder="1" applyAlignment="1" applyProtection="1">
      <alignment horizontal="right" vertical="center" wrapText="1"/>
      <protection locked="0"/>
    </xf>
    <xf numFmtId="43" fontId="6" fillId="0" borderId="9" xfId="1" applyFont="1" applyBorder="1" applyAlignment="1" applyProtection="1">
      <alignment horizontal="right" vertical="center" wrapText="1"/>
    </xf>
    <xf numFmtId="43" fontId="17" fillId="2" borderId="5" xfId="1" applyFont="1" applyFill="1" applyBorder="1" applyAlignment="1" applyProtection="1">
      <alignment horizontal="right" vertical="center" wrapText="1"/>
    </xf>
    <xf numFmtId="43" fontId="17" fillId="2" borderId="6" xfId="1" applyFont="1" applyFill="1" applyBorder="1" applyAlignment="1" applyProtection="1">
      <alignment horizontal="left" vertical="center" wrapText="1"/>
    </xf>
    <xf numFmtId="43" fontId="62" fillId="0" borderId="0" xfId="1" applyFont="1" applyProtection="1">
      <alignment vertical="center"/>
      <protection locked="0"/>
    </xf>
    <xf numFmtId="43" fontId="17" fillId="2" borderId="8" xfId="1" applyFont="1" applyFill="1" applyBorder="1" applyAlignment="1" applyProtection="1">
      <alignment horizontal="right" vertical="center"/>
    </xf>
    <xf numFmtId="43" fontId="17" fillId="2" borderId="8" xfId="1" applyFont="1" applyFill="1" applyBorder="1" applyAlignment="1" applyProtection="1">
      <alignment horizontal="left" vertical="center"/>
    </xf>
    <xf numFmtId="43" fontId="17" fillId="2" borderId="9" xfId="1" applyFont="1" applyFill="1" applyBorder="1" applyAlignment="1" applyProtection="1">
      <alignment horizontal="left" vertical="center"/>
    </xf>
    <xf numFmtId="49" fontId="17" fillId="0" borderId="4" xfId="1" applyNumberFormat="1" applyFont="1" applyBorder="1" applyAlignment="1" applyProtection="1">
      <alignment horizontal="center" vertical="center" wrapText="1"/>
      <protection locked="0"/>
    </xf>
    <xf numFmtId="49" fontId="17" fillId="0" borderId="7" xfId="1" applyNumberFormat="1" applyFont="1" applyBorder="1" applyAlignment="1" applyProtection="1">
      <alignment horizontal="center" vertical="center" wrapText="1"/>
      <protection locked="0"/>
    </xf>
    <xf numFmtId="10" fontId="1" fillId="3" borderId="5" xfId="3" applyNumberFormat="1" applyFont="1" applyFill="1" applyBorder="1" applyAlignment="1" applyProtection="1">
      <alignment horizontal="right" vertical="center" wrapText="1"/>
    </xf>
    <xf numFmtId="10" fontId="1" fillId="3" borderId="8" xfId="3" applyNumberFormat="1" applyFont="1" applyFill="1" applyBorder="1" applyAlignment="1" applyProtection="1">
      <alignment vertical="center"/>
    </xf>
    <xf numFmtId="0" fontId="1" fillId="5" borderId="0" xfId="0" applyFont="1" applyFill="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43" fontId="1" fillId="4" borderId="0" xfId="1" applyFont="1" applyFill="1" applyBorder="1" applyAlignment="1" applyProtection="1">
      <alignment horizontal="right" vertical="center"/>
      <protection locked="0"/>
    </xf>
    <xf numFmtId="0" fontId="0" fillId="0" borderId="0" xfId="0" applyAlignment="1" applyProtection="1">
      <alignment horizontal="center" vertical="center"/>
    </xf>
    <xf numFmtId="0" fontId="1" fillId="0" borderId="5"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1" fillId="0" borderId="5" xfId="0" applyFont="1" applyBorder="1" applyAlignment="1" applyProtection="1">
      <alignment horizontal="center" vertical="center"/>
    </xf>
    <xf numFmtId="0" fontId="0" fillId="0" borderId="0" xfId="0" applyAlignment="1" applyProtection="1">
      <alignment horizontal="center" vertical="center"/>
      <protection locked="0"/>
    </xf>
    <xf numFmtId="180" fontId="20" fillId="5" borderId="5" xfId="0" applyNumberFormat="1" applyFont="1" applyFill="1" applyBorder="1" applyAlignment="1" applyProtection="1">
      <alignment horizontal="center" vertical="center"/>
    </xf>
    <xf numFmtId="180" fontId="20" fillId="4" borderId="5" xfId="0" applyNumberFormat="1" applyFont="1" applyFill="1" applyBorder="1" applyAlignment="1" applyProtection="1">
      <alignment horizontal="center" vertical="center"/>
    </xf>
    <xf numFmtId="0" fontId="62" fillId="0" borderId="0" xfId="0" applyFont="1" applyFill="1" applyProtection="1">
      <alignment vertical="center"/>
      <protection locked="0"/>
    </xf>
    <xf numFmtId="0" fontId="22" fillId="0" borderId="0" xfId="0" applyFont="1" applyFill="1" applyAlignment="1">
      <alignment vertical="center"/>
    </xf>
    <xf numFmtId="43" fontId="17" fillId="16" borderId="6" xfId="1" applyFont="1" applyFill="1" applyBorder="1" applyAlignment="1" applyProtection="1">
      <alignment horizontal="center" vertical="center"/>
    </xf>
    <xf numFmtId="43" fontId="17" fillId="16" borderId="6" xfId="1" applyFont="1" applyFill="1" applyBorder="1" applyAlignment="1" applyProtection="1">
      <alignment horizontal="right" vertical="center"/>
    </xf>
    <xf numFmtId="43" fontId="17" fillId="16" borderId="9" xfId="1" applyFont="1" applyFill="1" applyBorder="1" applyAlignment="1" applyProtection="1">
      <alignment horizontal="right" vertical="center"/>
    </xf>
    <xf numFmtId="43" fontId="17" fillId="16" borderId="5" xfId="1" applyFont="1" applyFill="1" applyBorder="1" applyAlignment="1" applyProtection="1">
      <alignment horizontal="right" vertical="center"/>
    </xf>
    <xf numFmtId="0" fontId="1" fillId="0" borderId="5" xfId="0" applyFont="1" applyBorder="1" applyAlignment="1" applyProtection="1">
      <alignment horizontal="center" vertical="center" wrapText="1"/>
    </xf>
    <xf numFmtId="0" fontId="1" fillId="0" borderId="5" xfId="0" applyFont="1" applyBorder="1" applyAlignment="1" applyProtection="1">
      <alignment horizontal="center" vertical="center"/>
    </xf>
    <xf numFmtId="0" fontId="0" fillId="0" borderId="0" xfId="0" applyAlignment="1" applyProtection="1">
      <alignment horizontal="left" vertical="center"/>
      <protection locked="0"/>
    </xf>
    <xf numFmtId="0" fontId="17" fillId="0" borderId="5" xfId="0" applyFont="1" applyBorder="1" applyAlignment="1" applyProtection="1">
      <alignment horizontal="left" vertical="center"/>
    </xf>
    <xf numFmtId="0" fontId="17" fillId="0" borderId="5" xfId="0" applyFont="1" applyBorder="1" applyAlignment="1" applyProtection="1">
      <alignment horizontal="left" vertical="center" wrapText="1"/>
    </xf>
    <xf numFmtId="43" fontId="17" fillId="0" borderId="5" xfId="1" applyFont="1" applyBorder="1" applyAlignment="1" applyProtection="1">
      <alignment horizontal="center" vertical="center"/>
      <protection locked="0"/>
    </xf>
    <xf numFmtId="0" fontId="17" fillId="0" borderId="0" xfId="0" applyFont="1" applyBorder="1" applyAlignment="1" applyProtection="1">
      <alignment horizontal="left" vertical="center"/>
      <protection locked="0"/>
    </xf>
    <xf numFmtId="0" fontId="17" fillId="17" borderId="5" xfId="0" applyFont="1" applyFill="1" applyBorder="1" applyAlignment="1" applyProtection="1">
      <alignment horizontal="center" vertical="center"/>
    </xf>
    <xf numFmtId="0" fontId="17" fillId="17" borderId="6" xfId="0" applyFont="1" applyFill="1" applyBorder="1" applyAlignment="1" applyProtection="1">
      <alignment horizontal="center" vertical="center"/>
    </xf>
    <xf numFmtId="43" fontId="17" fillId="17" borderId="6" xfId="1" applyFont="1" applyFill="1" applyBorder="1" applyAlignment="1" applyProtection="1">
      <alignment horizontal="left" vertical="center"/>
    </xf>
    <xf numFmtId="43" fontId="17" fillId="17" borderId="6" xfId="1" applyFont="1" applyFill="1" applyBorder="1" applyAlignment="1" applyProtection="1">
      <alignment horizontal="right" vertical="center"/>
    </xf>
    <xf numFmtId="0" fontId="17" fillId="17" borderId="8" xfId="0" applyFont="1" applyFill="1" applyBorder="1" applyAlignment="1" applyProtection="1">
      <alignment horizontal="center" vertical="center"/>
    </xf>
    <xf numFmtId="43" fontId="17" fillId="0" borderId="5" xfId="1" applyFont="1" applyFill="1" applyBorder="1" applyAlignment="1" applyProtection="1">
      <alignment horizontal="left" vertical="center"/>
      <protection locked="0"/>
    </xf>
    <xf numFmtId="43" fontId="11" fillId="0" borderId="5" xfId="1" applyFont="1" applyBorder="1" applyAlignment="1"/>
    <xf numFmtId="43" fontId="1" fillId="18" borderId="6" xfId="1" applyFont="1" applyFill="1" applyBorder="1" applyAlignment="1" applyProtection="1">
      <alignment horizontal="center" vertical="center"/>
      <protection locked="0"/>
    </xf>
    <xf numFmtId="0" fontId="40" fillId="0" borderId="51" xfId="5" applyFont="1" applyFill="1" applyBorder="1" applyAlignment="1">
      <alignment horizontal="left" vertical="center" wrapText="1"/>
    </xf>
    <xf numFmtId="0" fontId="0" fillId="0" borderId="5" xfId="0" applyBorder="1" applyProtection="1">
      <alignment vertical="center"/>
      <protection locked="0"/>
    </xf>
    <xf numFmtId="0" fontId="44" fillId="0" borderId="0" xfId="0" applyFont="1" applyProtection="1">
      <alignment vertical="center"/>
      <protection locked="0"/>
    </xf>
    <xf numFmtId="0" fontId="1" fillId="0" borderId="5" xfId="0" applyFont="1" applyBorder="1" applyAlignment="1">
      <alignment horizontal="left" vertical="center" wrapText="1"/>
    </xf>
    <xf numFmtId="0" fontId="1" fillId="0" borderId="5" xfId="0" applyFont="1" applyBorder="1" applyAlignment="1" applyProtection="1">
      <alignment horizontal="left" vertical="center" wrapText="1"/>
    </xf>
    <xf numFmtId="0" fontId="1" fillId="0" borderId="1"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5" xfId="0" applyFont="1" applyBorder="1" applyAlignment="1" applyProtection="1">
      <alignment horizontal="left" vertical="center" wrapText="1" indent="2"/>
    </xf>
    <xf numFmtId="0" fontId="1" fillId="0" borderId="5" xfId="0" applyFont="1" applyBorder="1" applyAlignment="1" applyProtection="1">
      <alignment horizontal="left" vertical="center" wrapText="1" indent="4"/>
    </xf>
    <xf numFmtId="0" fontId="1" fillId="0" borderId="8" xfId="0" applyFont="1" applyBorder="1" applyAlignment="1" applyProtection="1">
      <alignment horizontal="left" vertical="center" wrapText="1"/>
    </xf>
    <xf numFmtId="43" fontId="1" fillId="0" borderId="6" xfId="1" applyFont="1" applyBorder="1" applyAlignment="1" applyProtection="1">
      <alignment horizontal="right" vertical="center" wrapText="1"/>
      <protection locked="0"/>
    </xf>
    <xf numFmtId="178" fontId="1" fillId="0" borderId="3" xfId="0" applyNumberFormat="1" applyFont="1" applyBorder="1" applyAlignment="1" applyProtection="1">
      <alignment horizontal="center" vertical="center" wrapText="1"/>
    </xf>
    <xf numFmtId="178" fontId="1" fillId="0" borderId="5" xfId="0" applyNumberFormat="1" applyFont="1" applyBorder="1" applyAlignment="1" applyProtection="1">
      <alignment horizontal="right" vertical="center"/>
      <protection locked="0"/>
    </xf>
    <xf numFmtId="0" fontId="0" fillId="0" borderId="6" xfId="0" applyBorder="1" applyProtection="1">
      <alignment vertical="center"/>
      <protection locked="0"/>
    </xf>
    <xf numFmtId="178" fontId="1" fillId="5" borderId="5" xfId="0" applyNumberFormat="1" applyFont="1" applyFill="1" applyBorder="1" applyAlignment="1" applyProtection="1">
      <alignment horizontal="right" vertical="center"/>
    </xf>
    <xf numFmtId="10" fontId="1" fillId="0" borderId="5" xfId="3" applyNumberFormat="1" applyFont="1" applyBorder="1" applyAlignment="1" applyProtection="1">
      <alignment horizontal="right" vertical="center"/>
      <protection locked="0"/>
    </xf>
    <xf numFmtId="178" fontId="1" fillId="5" borderId="8" xfId="0" applyNumberFormat="1" applyFont="1" applyFill="1" applyBorder="1" applyAlignment="1" applyProtection="1">
      <alignment horizontal="right" vertical="center"/>
    </xf>
    <xf numFmtId="178" fontId="1" fillId="0" borderId="2" xfId="0" applyNumberFormat="1" applyFont="1" applyBorder="1" applyAlignment="1" applyProtection="1">
      <alignment horizontal="center" vertical="center" wrapText="1"/>
    </xf>
    <xf numFmtId="177" fontId="1" fillId="0" borderId="5" xfId="0" applyNumberFormat="1" applyFont="1" applyBorder="1" applyAlignment="1" applyProtection="1">
      <alignment horizontal="center" vertical="center" wrapText="1"/>
    </xf>
    <xf numFmtId="177" fontId="1" fillId="0" borderId="6" xfId="0" applyNumberFormat="1" applyFont="1" applyBorder="1" applyAlignment="1" applyProtection="1">
      <alignment horizontal="center" vertical="center" wrapText="1"/>
    </xf>
    <xf numFmtId="0" fontId="6" fillId="19" borderId="3" xfId="0" applyFont="1" applyFill="1" applyBorder="1" applyAlignment="1" applyProtection="1">
      <alignment horizontal="center" vertical="center" wrapText="1"/>
    </xf>
    <xf numFmtId="0" fontId="6" fillId="19" borderId="5" xfId="0" applyFont="1" applyFill="1" applyBorder="1" applyAlignment="1" applyProtection="1">
      <alignment horizontal="center" vertical="center"/>
    </xf>
    <xf numFmtId="0" fontId="6" fillId="19" borderId="6" xfId="0" applyFont="1" applyFill="1" applyBorder="1" applyAlignment="1" applyProtection="1">
      <alignment horizontal="center" vertical="center"/>
    </xf>
    <xf numFmtId="0" fontId="6" fillId="19" borderId="5" xfId="0" applyFont="1" applyFill="1" applyBorder="1" applyAlignment="1" applyProtection="1">
      <alignment horizontal="left" vertical="center"/>
    </xf>
    <xf numFmtId="43" fontId="6" fillId="19" borderId="5" xfId="1" applyFont="1" applyFill="1" applyBorder="1" applyAlignment="1" applyProtection="1">
      <alignment horizontal="right" vertical="center"/>
    </xf>
    <xf numFmtId="0" fontId="6" fillId="19" borderId="5" xfId="0" applyFont="1" applyFill="1" applyBorder="1" applyAlignment="1" applyProtection="1">
      <alignment horizontal="left" vertical="center" wrapText="1"/>
    </xf>
    <xf numFmtId="43" fontId="6" fillId="19" borderId="5" xfId="1" applyFont="1" applyFill="1" applyBorder="1" applyAlignment="1" applyProtection="1">
      <alignment horizontal="center" vertical="center"/>
    </xf>
    <xf numFmtId="43" fontId="6" fillId="19" borderId="6" xfId="1" applyFont="1" applyFill="1" applyBorder="1" applyAlignment="1" applyProtection="1">
      <alignment horizontal="right" vertical="center"/>
    </xf>
    <xf numFmtId="0" fontId="6" fillId="19" borderId="5" xfId="0" applyFont="1" applyFill="1" applyBorder="1" applyAlignment="1" applyProtection="1">
      <alignment horizontal="left" vertical="center" indent="2"/>
    </xf>
    <xf numFmtId="43" fontId="6" fillId="19" borderId="5" xfId="0" applyNumberFormat="1" applyFont="1" applyFill="1" applyBorder="1" applyAlignment="1" applyProtection="1">
      <alignment horizontal="center" vertical="center"/>
    </xf>
    <xf numFmtId="43" fontId="6" fillId="19" borderId="6" xfId="0" applyNumberFormat="1" applyFont="1" applyFill="1" applyBorder="1" applyAlignment="1" applyProtection="1">
      <alignment horizontal="center" vertical="center"/>
    </xf>
    <xf numFmtId="43" fontId="6" fillId="0" borderId="5" xfId="1" applyFont="1" applyFill="1" applyBorder="1" applyAlignment="1" applyProtection="1">
      <alignment horizontal="center" vertical="center"/>
      <protection locked="0"/>
    </xf>
    <xf numFmtId="43" fontId="6" fillId="0" borderId="5" xfId="1" applyFont="1" applyFill="1" applyBorder="1" applyAlignment="1" applyProtection="1">
      <alignment horizontal="right" vertical="center"/>
      <protection locked="0"/>
    </xf>
    <xf numFmtId="0" fontId="6" fillId="6" borderId="5" xfId="0" applyFont="1" applyFill="1" applyBorder="1" applyAlignment="1">
      <alignment horizontal="left" vertical="center" wrapText="1"/>
    </xf>
    <xf numFmtId="0" fontId="1" fillId="0" borderId="5" xfId="0" applyFont="1" applyBorder="1" applyAlignment="1">
      <alignment horizontal="left" vertical="center" wrapText="1" indent="2"/>
    </xf>
    <xf numFmtId="0" fontId="1" fillId="0" borderId="5" xfId="0" applyFont="1" applyBorder="1" applyAlignment="1" applyProtection="1">
      <alignment horizontal="center" vertical="center"/>
      <protection locked="0"/>
    </xf>
    <xf numFmtId="43" fontId="1" fillId="5" borderId="6" xfId="1" applyFont="1" applyFill="1" applyBorder="1" applyAlignment="1" applyProtection="1">
      <alignment horizontal="center" vertical="center" wrapText="1"/>
    </xf>
    <xf numFmtId="43" fontId="1" fillId="5" borderId="6" xfId="0" applyNumberFormat="1" applyFont="1" applyFill="1" applyBorder="1" applyAlignment="1" applyProtection="1">
      <alignment horizontal="right" vertical="center"/>
    </xf>
    <xf numFmtId="0" fontId="1" fillId="0" borderId="5" xfId="0" applyFont="1" applyBorder="1" applyAlignment="1" applyProtection="1">
      <alignment horizontal="left" vertical="center" wrapText="1"/>
    </xf>
    <xf numFmtId="0" fontId="1" fillId="0" borderId="4" xfId="0" applyFont="1" applyBorder="1" applyAlignment="1" applyProtection="1">
      <alignment horizontal="center" vertical="center"/>
      <protection hidden="1"/>
    </xf>
    <xf numFmtId="0" fontId="1" fillId="0" borderId="5" xfId="0" applyFont="1" applyBorder="1" applyAlignment="1" applyProtection="1">
      <alignment horizontal="center" vertical="center"/>
      <protection hidden="1"/>
    </xf>
    <xf numFmtId="0" fontId="1" fillId="0" borderId="5" xfId="0" applyFont="1" applyBorder="1" applyAlignment="1" applyProtection="1">
      <alignment horizontal="center" vertical="center" wrapText="1"/>
      <protection hidden="1"/>
    </xf>
    <xf numFmtId="0" fontId="1" fillId="0" borderId="2"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5" xfId="0" applyFont="1" applyBorder="1" applyAlignment="1" applyProtection="1">
      <alignment horizontal="left" vertical="center"/>
    </xf>
    <xf numFmtId="0" fontId="1" fillId="0" borderId="5" xfId="0" applyFont="1" applyBorder="1" applyAlignment="1" applyProtection="1">
      <alignment horizontal="left" vertical="center" indent="2"/>
    </xf>
    <xf numFmtId="0" fontId="1" fillId="0" borderId="5" xfId="0" applyFont="1" applyBorder="1" applyAlignment="1" applyProtection="1">
      <alignment horizontal="left" vertical="center" wrapText="1" indent="2"/>
    </xf>
    <xf numFmtId="0" fontId="1" fillId="0" borderId="8" xfId="0" applyFont="1" applyBorder="1" applyAlignment="1" applyProtection="1">
      <alignment horizontal="left" vertical="center"/>
    </xf>
    <xf numFmtId="0" fontId="1" fillId="0" borderId="5" xfId="0" applyFont="1" applyBorder="1" applyAlignment="1" applyProtection="1">
      <alignment horizontal="left" vertical="center" wrapText="1"/>
    </xf>
    <xf numFmtId="0" fontId="1" fillId="0" borderId="5" xfId="0" applyFont="1" applyBorder="1" applyAlignment="1" applyProtection="1">
      <alignment horizontal="center" vertical="center" wrapText="1"/>
    </xf>
    <xf numFmtId="0" fontId="1" fillId="0" borderId="5"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6" xfId="0" applyFont="1" applyBorder="1" applyAlignment="1" applyProtection="1">
      <alignment horizontal="center" vertical="center" wrapText="1"/>
    </xf>
    <xf numFmtId="0" fontId="6" fillId="19" borderId="4" xfId="0" applyFont="1" applyFill="1" applyBorder="1" applyAlignment="1" applyProtection="1">
      <alignment horizontal="center" vertical="center"/>
    </xf>
    <xf numFmtId="0" fontId="6" fillId="19" borderId="2" xfId="0" applyFont="1" applyFill="1" applyBorder="1" applyAlignment="1" applyProtection="1">
      <alignment horizontal="center" vertical="center" wrapText="1"/>
    </xf>
    <xf numFmtId="0" fontId="6" fillId="19" borderId="5" xfId="0" applyFont="1" applyFill="1" applyBorder="1" applyAlignment="1" applyProtection="1">
      <alignment horizontal="center" vertical="center" wrapText="1"/>
    </xf>
    <xf numFmtId="0" fontId="0" fillId="0" borderId="0" xfId="0" applyAlignment="1" applyProtection="1">
      <alignment horizontal="center" vertical="center"/>
      <protection locked="0"/>
    </xf>
    <xf numFmtId="0" fontId="17" fillId="0" borderId="5" xfId="0" applyFont="1" applyBorder="1" applyAlignment="1" applyProtection="1">
      <alignment horizontal="left" vertical="center" wrapText="1"/>
    </xf>
    <xf numFmtId="0" fontId="1" fillId="0" borderId="5" xfId="0" applyFont="1" applyBorder="1" applyAlignment="1" applyProtection="1">
      <alignment horizontal="left" vertical="center"/>
    </xf>
    <xf numFmtId="0" fontId="1" fillId="0" borderId="5" xfId="0" applyFont="1" applyBorder="1" applyAlignment="1" applyProtection="1">
      <alignment horizontal="left" vertical="center" indent="2"/>
    </xf>
    <xf numFmtId="43" fontId="17" fillId="0" borderId="5" xfId="1" applyFont="1" applyBorder="1" applyAlignment="1" applyProtection="1">
      <alignment horizontal="right" vertical="center"/>
      <protection locked="0"/>
    </xf>
    <xf numFmtId="0" fontId="1" fillId="0" borderId="5" xfId="0" applyFont="1" applyBorder="1" applyAlignment="1" applyProtection="1">
      <alignment horizontal="left" vertical="center" wrapText="1" indent="2"/>
    </xf>
    <xf numFmtId="0" fontId="59" fillId="0" borderId="0" xfId="2" applyFont="1" applyAlignment="1" applyProtection="1">
      <alignment vertical="center"/>
      <protection locked="0"/>
    </xf>
    <xf numFmtId="0" fontId="1" fillId="0" borderId="7" xfId="0" applyFont="1" applyBorder="1" applyAlignment="1" applyProtection="1">
      <alignment horizontal="center" vertical="center"/>
    </xf>
    <xf numFmtId="43" fontId="17" fillId="18" borderId="5" xfId="1" applyFont="1" applyFill="1" applyBorder="1" applyAlignment="1" applyProtection="1">
      <alignment vertical="center"/>
      <protection locked="0"/>
    </xf>
    <xf numFmtId="43" fontId="17" fillId="18" borderId="5" xfId="1" applyFont="1" applyFill="1" applyBorder="1" applyAlignment="1" applyProtection="1">
      <alignment horizontal="center" vertical="center"/>
      <protection locked="0"/>
    </xf>
    <xf numFmtId="43" fontId="17" fillId="20" borderId="5" xfId="1" applyFont="1" applyFill="1" applyBorder="1" applyAlignment="1" applyProtection="1">
      <alignment vertical="center"/>
      <protection locked="0"/>
    </xf>
    <xf numFmtId="43" fontId="17" fillId="20" borderId="5" xfId="1" applyFont="1" applyFill="1" applyBorder="1" applyAlignment="1" applyProtection="1">
      <alignment horizontal="center" vertical="center"/>
      <protection locked="0"/>
    </xf>
    <xf numFmtId="43" fontId="17" fillId="20" borderId="5" xfId="1" applyFont="1" applyFill="1" applyBorder="1" applyAlignment="1" applyProtection="1">
      <alignment horizontal="right" vertical="center"/>
      <protection locked="0"/>
    </xf>
    <xf numFmtId="43" fontId="1" fillId="18" borderId="5" xfId="1" applyFont="1" applyFill="1" applyBorder="1" applyAlignment="1" applyProtection="1">
      <alignment vertical="center"/>
    </xf>
    <xf numFmtId="43" fontId="17" fillId="18" borderId="5" xfId="1" applyFont="1" applyFill="1" applyBorder="1" applyAlignment="1" applyProtection="1">
      <alignment horizontal="center" vertical="center"/>
    </xf>
    <xf numFmtId="178" fontId="1" fillId="5" borderId="6" xfId="0" applyNumberFormat="1" applyFont="1" applyFill="1" applyBorder="1" applyAlignment="1" applyProtection="1">
      <alignment horizontal="center" vertical="center"/>
    </xf>
    <xf numFmtId="43" fontId="6" fillId="19" borderId="6" xfId="1" applyFont="1" applyFill="1" applyBorder="1" applyAlignment="1" applyProtection="1">
      <alignment horizontal="center" vertical="center"/>
    </xf>
    <xf numFmtId="43" fontId="6" fillId="0" borderId="8" xfId="1" applyFont="1" applyFill="1" applyBorder="1" applyAlignment="1" applyProtection="1">
      <alignment horizontal="center" vertical="center"/>
    </xf>
    <xf numFmtId="43" fontId="6" fillId="0" borderId="9" xfId="1" applyFont="1" applyFill="1" applyBorder="1" applyAlignment="1" applyProtection="1">
      <alignment horizontal="center" vertical="center"/>
    </xf>
    <xf numFmtId="43" fontId="1" fillId="3" borderId="9" xfId="1" applyFont="1" applyFill="1" applyBorder="1" applyAlignment="1" applyProtection="1">
      <alignment horizontal="right" vertical="center"/>
      <protection hidden="1"/>
    </xf>
    <xf numFmtId="43" fontId="1" fillId="0" borderId="5" xfId="1" applyFont="1" applyFill="1" applyBorder="1" applyAlignment="1" applyProtection="1">
      <alignment horizontal="center" vertical="center"/>
    </xf>
    <xf numFmtId="0" fontId="1" fillId="0" borderId="5" xfId="0" applyFont="1" applyBorder="1" applyProtection="1">
      <alignment vertical="center"/>
    </xf>
    <xf numFmtId="43" fontId="6" fillId="0" borderId="8" xfId="1" applyFont="1" applyFill="1" applyBorder="1" applyAlignment="1" applyProtection="1">
      <alignment horizontal="right" vertical="center"/>
      <protection locked="0"/>
    </xf>
    <xf numFmtId="0" fontId="6" fillId="19" borderId="5" xfId="0" applyFont="1" applyFill="1" applyBorder="1" applyAlignment="1" applyProtection="1">
      <alignment horizontal="left" vertical="center" wrapText="1" indent="2"/>
    </xf>
    <xf numFmtId="179" fontId="17" fillId="16" borderId="5" xfId="1" applyNumberFormat="1" applyFont="1" applyFill="1" applyBorder="1" applyAlignment="1" applyProtection="1">
      <alignment vertical="center"/>
      <protection locked="0"/>
    </xf>
    <xf numFmtId="0" fontId="1" fillId="0" borderId="52" xfId="0" applyFont="1" applyBorder="1" applyAlignment="1" applyProtection="1">
      <alignment horizontal="left" vertical="center" wrapText="1" indent="2"/>
    </xf>
    <xf numFmtId="0" fontId="1" fillId="0" borderId="53" xfId="0" applyFont="1" applyBorder="1" applyAlignment="1" applyProtection="1">
      <alignment horizontal="left" vertical="center" wrapText="1" indent="2"/>
    </xf>
    <xf numFmtId="43" fontId="61" fillId="5" borderId="6" xfId="1" applyFont="1" applyFill="1" applyBorder="1" applyAlignment="1" applyProtection="1">
      <alignment horizontal="right" vertical="center"/>
    </xf>
    <xf numFmtId="0" fontId="13" fillId="0" borderId="2" xfId="0" applyFont="1" applyBorder="1" applyAlignment="1" applyProtection="1">
      <alignment horizontal="center" vertical="center" wrapText="1"/>
    </xf>
    <xf numFmtId="0" fontId="4" fillId="0" borderId="5" xfId="2" applyFont="1" applyBorder="1" applyAlignment="1" applyProtection="1">
      <alignment horizontal="justify" vertical="center"/>
    </xf>
    <xf numFmtId="0" fontId="4" fillId="0" borderId="5" xfId="2" applyFont="1" applyBorder="1" applyAlignment="1" applyProtection="1">
      <alignment vertical="center" wrapText="1"/>
    </xf>
    <xf numFmtId="0" fontId="0" fillId="0" borderId="0" xfId="0" applyAlignment="1">
      <alignment horizontal="center" vertical="center" wrapText="1"/>
    </xf>
    <xf numFmtId="0" fontId="39" fillId="0" borderId="0" xfId="0" applyFont="1" applyAlignment="1">
      <alignment horizontal="center" vertical="center"/>
    </xf>
    <xf numFmtId="0" fontId="0" fillId="0" borderId="0" xfId="0" applyAlignment="1">
      <alignment horizontal="right" vertical="center"/>
    </xf>
    <xf numFmtId="0" fontId="0" fillId="0" borderId="50" xfId="0" applyBorder="1" applyAlignment="1">
      <alignment horizontal="left" vertical="center" wrapText="1"/>
    </xf>
    <xf numFmtId="0" fontId="44" fillId="0" borderId="0" xfId="4" applyAlignment="1">
      <alignment horizontal="center" vertical="center" wrapText="1"/>
    </xf>
    <xf numFmtId="0" fontId="44" fillId="0" borderId="0" xfId="4" applyAlignment="1">
      <alignment horizontal="center" vertical="center"/>
    </xf>
    <xf numFmtId="0" fontId="44" fillId="0" borderId="28" xfId="4" applyBorder="1" applyAlignment="1">
      <alignment horizontal="center" vertical="center"/>
    </xf>
    <xf numFmtId="0" fontId="0" fillId="0" borderId="0" xfId="4" applyFont="1" applyAlignment="1">
      <alignment horizontal="center" wrapText="1"/>
    </xf>
    <xf numFmtId="0" fontId="0" fillId="0" borderId="0" xfId="4" applyFont="1" applyAlignment="1">
      <alignment horizontal="center"/>
    </xf>
    <xf numFmtId="0" fontId="11" fillId="0" borderId="0" xfId="4" applyFont="1" applyAlignment="1">
      <alignment horizontal="right" vertical="center"/>
    </xf>
    <xf numFmtId="0" fontId="11" fillId="0" borderId="28" xfId="4" applyFont="1" applyBorder="1" applyAlignment="1">
      <alignment horizontal="left" vertical="center"/>
    </xf>
    <xf numFmtId="0" fontId="37" fillId="0" borderId="0" xfId="0" applyFont="1" applyAlignment="1" applyProtection="1">
      <alignment horizontal="center" vertical="center"/>
    </xf>
    <xf numFmtId="0" fontId="11" fillId="0" borderId="0" xfId="0" applyFont="1" applyAlignment="1" applyProtection="1">
      <alignment horizontal="right" vertical="center"/>
    </xf>
    <xf numFmtId="0" fontId="11" fillId="0" borderId="0" xfId="0" applyFont="1" applyAlignment="1" applyProtection="1">
      <alignment horizontal="left" vertical="center"/>
      <protection locked="0"/>
    </xf>
    <xf numFmtId="0" fontId="37" fillId="0" borderId="0" xfId="0" applyFont="1" applyAlignment="1">
      <alignment horizontal="center" vertical="center"/>
    </xf>
    <xf numFmtId="0" fontId="34" fillId="0" borderId="28" xfId="4" applyFont="1" applyBorder="1" applyAlignment="1" applyProtection="1">
      <alignment horizontal="center" vertical="center"/>
    </xf>
    <xf numFmtId="0" fontId="35" fillId="14" borderId="5" xfId="4" applyFont="1" applyFill="1" applyBorder="1" applyAlignment="1" applyProtection="1">
      <alignment horizontal="center" vertical="center" wrapText="1"/>
    </xf>
    <xf numFmtId="0" fontId="11" fillId="0" borderId="5" xfId="4" applyFont="1" applyBorder="1" applyAlignment="1" applyProtection="1">
      <alignment horizontal="center" vertical="center" wrapText="1"/>
    </xf>
    <xf numFmtId="0" fontId="36" fillId="14" borderId="5" xfId="4" applyFont="1" applyFill="1" applyBorder="1" applyAlignment="1" applyProtection="1">
      <alignment horizontal="center" vertical="center" wrapText="1"/>
    </xf>
    <xf numFmtId="0" fontId="11" fillId="0" borderId="5" xfId="4" applyFont="1" applyBorder="1" applyAlignment="1" applyProtection="1">
      <alignment horizontal="justify" vertical="center" wrapText="1"/>
    </xf>
    <xf numFmtId="0" fontId="16" fillId="0" borderId="38"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6" fillId="0" borderId="39" xfId="0" applyFont="1" applyBorder="1" applyAlignment="1" applyProtection="1">
      <alignment horizontal="center" vertical="center"/>
      <protection locked="0"/>
    </xf>
    <xf numFmtId="0" fontId="2" fillId="0" borderId="11" xfId="0" applyFont="1" applyBorder="1" applyAlignment="1" applyProtection="1">
      <alignment horizontal="right" vertical="center" wrapText="1"/>
    </xf>
    <xf numFmtId="0" fontId="5" fillId="0" borderId="0" xfId="0" applyFont="1" applyAlignment="1" applyProtection="1">
      <alignment vertical="center" wrapText="1"/>
      <protection locked="0"/>
    </xf>
    <xf numFmtId="0" fontId="16" fillId="0" borderId="35"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6" fillId="0" borderId="40" xfId="0" applyFont="1" applyBorder="1" applyAlignment="1" applyProtection="1">
      <alignment horizontal="center" vertical="center"/>
      <protection locked="0"/>
    </xf>
    <xf numFmtId="0" fontId="16" fillId="0" borderId="36"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37" xfId="0" applyFont="1" applyBorder="1" applyAlignment="1" applyProtection="1">
      <alignment horizontal="center" vertical="center"/>
      <protection locked="0"/>
    </xf>
    <xf numFmtId="0" fontId="16" fillId="0" borderId="0" xfId="0" applyFont="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2" fillId="0" borderId="0" xfId="0" applyFont="1" applyAlignment="1" applyProtection="1">
      <alignment horizontal="left" vertical="center" wrapText="1"/>
    </xf>
    <xf numFmtId="0" fontId="33" fillId="0" borderId="0" xfId="0" applyFont="1" applyAlignment="1" applyProtection="1">
      <alignment horizontal="left" vertical="center" wrapText="1"/>
      <protection locked="0"/>
    </xf>
    <xf numFmtId="0" fontId="16" fillId="0" borderId="36" xfId="0" applyFont="1" applyBorder="1" applyAlignment="1" applyProtection="1">
      <alignment horizontal="left" vertical="center" wrapText="1"/>
    </xf>
    <xf numFmtId="0" fontId="16" fillId="0" borderId="0" xfId="0" applyFont="1" applyBorder="1" applyAlignment="1" applyProtection="1">
      <alignment horizontal="left" vertical="center" wrapText="1"/>
    </xf>
    <xf numFmtId="0" fontId="16" fillId="0" borderId="0" xfId="0" applyFont="1" applyBorder="1" applyAlignment="1" applyProtection="1">
      <alignment horizontal="center" vertical="center" wrapText="1"/>
      <protection locked="0"/>
    </xf>
    <xf numFmtId="0" fontId="16" fillId="0" borderId="37" xfId="0" applyFont="1" applyBorder="1" applyAlignment="1" applyProtection="1">
      <alignment horizontal="center" vertical="center" wrapText="1"/>
      <protection locked="0"/>
    </xf>
    <xf numFmtId="0" fontId="16" fillId="0" borderId="36" xfId="0" applyFont="1" applyBorder="1" applyAlignment="1" applyProtection="1">
      <alignment horizontal="left" vertical="center"/>
    </xf>
    <xf numFmtId="0" fontId="16" fillId="0" borderId="0" xfId="0" applyFont="1" applyBorder="1" applyAlignment="1" applyProtection="1">
      <alignment horizontal="left" vertical="center"/>
    </xf>
    <xf numFmtId="0" fontId="16" fillId="0" borderId="37" xfId="0" applyFont="1" applyBorder="1" applyAlignment="1" applyProtection="1">
      <alignment horizontal="left" vertical="center"/>
    </xf>
    <xf numFmtId="0" fontId="16" fillId="0" borderId="36" xfId="0" applyFont="1" applyBorder="1" applyAlignment="1" applyProtection="1">
      <alignment horizontal="center" vertical="center" wrapText="1"/>
      <protection locked="0"/>
    </xf>
    <xf numFmtId="0" fontId="5" fillId="0" borderId="36"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16" fillId="0" borderId="0" xfId="0" applyFont="1" applyBorder="1" applyAlignment="1" applyProtection="1">
      <alignment horizontal="left" vertical="center"/>
      <protection locked="0"/>
    </xf>
    <xf numFmtId="0" fontId="16" fillId="0" borderId="37" xfId="0" applyFont="1" applyBorder="1" applyAlignment="1" applyProtection="1">
      <alignment horizontal="left" vertical="center"/>
      <protection locked="0"/>
    </xf>
    <xf numFmtId="0" fontId="5" fillId="0" borderId="0" xfId="0" applyFont="1" applyAlignment="1" applyProtection="1">
      <alignment horizontal="left" vertical="center" wrapText="1"/>
    </xf>
    <xf numFmtId="0" fontId="16" fillId="0" borderId="0" xfId="0" applyFont="1" applyAlignment="1" applyProtection="1">
      <alignment horizontal="left" vertical="center" wrapText="1"/>
    </xf>
    <xf numFmtId="0" fontId="16" fillId="0" borderId="0" xfId="0" applyFont="1" applyAlignment="1" applyProtection="1">
      <alignment horizontal="center" vertical="center" wrapText="1"/>
    </xf>
    <xf numFmtId="0" fontId="16" fillId="0" borderId="0" xfId="0" applyFont="1" applyAlignment="1" applyProtection="1">
      <alignment horizontal="justify" vertical="center" wrapText="1"/>
    </xf>
    <xf numFmtId="0" fontId="30" fillId="0" borderId="0" xfId="0" applyFont="1" applyAlignment="1" applyProtection="1">
      <alignment horizontal="center" vertical="center"/>
    </xf>
    <xf numFmtId="0" fontId="32" fillId="0" borderId="0" xfId="0" applyFont="1" applyAlignment="1" applyProtection="1">
      <alignment horizontal="center" vertical="center" wrapText="1"/>
    </xf>
    <xf numFmtId="0" fontId="16" fillId="0" borderId="0" xfId="0" applyFont="1" applyAlignment="1" applyProtection="1">
      <alignment horizontal="left" vertical="center" wrapText="1" indent="3"/>
    </xf>
    <xf numFmtId="0" fontId="16" fillId="0" borderId="0" xfId="0" applyFont="1" applyAlignment="1" applyProtection="1">
      <alignment horizontal="left" vertical="center" wrapText="1"/>
      <protection locked="0"/>
    </xf>
    <xf numFmtId="0" fontId="29" fillId="0" borderId="0" xfId="0" applyFont="1" applyAlignment="1" applyProtection="1">
      <alignment horizontal="center" vertical="center"/>
    </xf>
    <xf numFmtId="0" fontId="1" fillId="0" borderId="7" xfId="0" applyFont="1" applyBorder="1" applyAlignment="1" applyProtection="1">
      <alignment horizontal="left" vertical="center"/>
    </xf>
    <xf numFmtId="0" fontId="1" fillId="0" borderId="8" xfId="0" applyFont="1" applyBorder="1" applyAlignment="1" applyProtection="1">
      <alignment horizontal="left" vertical="center"/>
    </xf>
    <xf numFmtId="0" fontId="1" fillId="0" borderId="9" xfId="0" applyFont="1" applyBorder="1" applyAlignment="1" applyProtection="1">
      <alignment horizontal="left" vertical="center"/>
    </xf>
    <xf numFmtId="0" fontId="3" fillId="0" borderId="0" xfId="0" applyFont="1" applyFill="1" applyAlignment="1" applyProtection="1">
      <alignment horizontal="left" vertical="center"/>
      <protection locked="0"/>
    </xf>
    <xf numFmtId="0" fontId="8" fillId="0" borderId="0" xfId="2" applyFont="1" applyFill="1" applyAlignment="1" applyProtection="1">
      <alignment horizontal="left" vertical="center"/>
      <protection locked="0"/>
    </xf>
    <xf numFmtId="0" fontId="1" fillId="0" borderId="5" xfId="0" applyFont="1" applyBorder="1" applyAlignment="1">
      <alignment horizontal="right" vertical="center" wrapText="1"/>
    </xf>
    <xf numFmtId="9" fontId="1" fillId="0" borderId="5" xfId="3" applyFont="1" applyBorder="1" applyAlignment="1">
      <alignment horizontal="right" vertical="center" wrapText="1"/>
    </xf>
    <xf numFmtId="0" fontId="1" fillId="0" borderId="8" xfId="0" applyFont="1" applyBorder="1" applyAlignment="1">
      <alignment horizontal="center" vertical="center" wrapText="1"/>
    </xf>
    <xf numFmtId="9" fontId="1" fillId="0" borderId="8" xfId="3" applyFont="1" applyBorder="1" applyAlignment="1">
      <alignment horizontal="center" vertical="center" wrapText="1"/>
    </xf>
    <xf numFmtId="43" fontId="1" fillId="0" borderId="8" xfId="1" applyFont="1" applyBorder="1" applyAlignment="1">
      <alignment horizontal="center" vertical="center" wrapText="1"/>
    </xf>
    <xf numFmtId="0" fontId="1" fillId="0" borderId="4" xfId="0" applyFont="1" applyBorder="1" applyAlignment="1">
      <alignment horizontal="left" vertical="center" wrapText="1"/>
    </xf>
    <xf numFmtId="0" fontId="1" fillId="0" borderId="4" xfId="0" applyFont="1" applyBorder="1" applyAlignment="1">
      <alignment horizontal="center" vertical="center" wrapText="1"/>
    </xf>
    <xf numFmtId="0" fontId="1" fillId="6" borderId="31" xfId="0" applyFont="1" applyFill="1" applyBorder="1" applyAlignment="1">
      <alignment horizontal="left" vertical="center" wrapText="1"/>
    </xf>
    <xf numFmtId="0" fontId="1" fillId="6" borderId="32" xfId="0" applyFont="1" applyFill="1" applyBorder="1" applyAlignment="1">
      <alignment horizontal="left" vertical="center" wrapText="1"/>
    </xf>
    <xf numFmtId="0" fontId="1" fillId="6" borderId="4" xfId="0" applyFont="1" applyFill="1" applyBorder="1" applyAlignment="1">
      <alignment horizontal="left" vertical="center" wrapText="1"/>
    </xf>
    <xf numFmtId="0" fontId="1" fillId="6" borderId="5" xfId="0" applyFont="1" applyFill="1" applyBorder="1" applyAlignment="1">
      <alignment horizontal="left" vertical="center" wrapText="1"/>
    </xf>
    <xf numFmtId="0" fontId="1" fillId="6" borderId="32"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0" fillId="6" borderId="5" xfId="0" applyFill="1" applyBorder="1" applyAlignment="1">
      <alignment vertical="top" wrapText="1"/>
    </xf>
    <xf numFmtId="0" fontId="1" fillId="6" borderId="5" xfId="0" applyFont="1" applyFill="1" applyBorder="1" applyAlignment="1">
      <alignment horizontal="justify" vertical="center" wrapText="1"/>
    </xf>
    <xf numFmtId="0" fontId="1" fillId="6" borderId="6" xfId="0" applyFont="1" applyFill="1" applyBorder="1" applyAlignment="1">
      <alignment horizontal="justify"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6" borderId="32" xfId="0" applyFont="1" applyFill="1" applyBorder="1" applyAlignment="1">
      <alignment horizontal="justify" vertical="center" wrapText="1"/>
    </xf>
    <xf numFmtId="0" fontId="1" fillId="6" borderId="34" xfId="0" applyFont="1" applyFill="1" applyBorder="1" applyAlignment="1">
      <alignment horizontal="justify" vertical="center" wrapText="1"/>
    </xf>
    <xf numFmtId="0" fontId="1" fillId="6" borderId="6" xfId="0" applyFont="1" applyFill="1" applyBorder="1" applyAlignment="1">
      <alignment horizontal="center" vertical="center" wrapText="1"/>
    </xf>
    <xf numFmtId="0" fontId="1" fillId="6" borderId="5" xfId="0" applyFont="1" applyFill="1" applyBorder="1" applyAlignment="1">
      <alignment horizontal="right" vertical="center" wrapText="1"/>
    </xf>
    <xf numFmtId="0" fontId="1" fillId="6" borderId="29" xfId="0" applyFont="1" applyFill="1" applyBorder="1" applyAlignment="1">
      <alignment horizontal="center" vertical="center" wrapText="1"/>
    </xf>
    <xf numFmtId="0" fontId="1" fillId="6" borderId="20" xfId="0" applyFont="1" applyFill="1" applyBorder="1" applyAlignment="1">
      <alignment horizontal="center" vertical="center" wrapText="1"/>
    </xf>
    <xf numFmtId="0" fontId="1" fillId="6" borderId="33" xfId="0" applyFont="1" applyFill="1" applyBorder="1" applyAlignment="1">
      <alignment horizontal="center" vertical="center" wrapText="1"/>
    </xf>
    <xf numFmtId="0" fontId="1" fillId="6" borderId="6" xfId="0" applyFont="1" applyFill="1" applyBorder="1" applyAlignment="1">
      <alignment horizontal="right" vertical="center" wrapText="1"/>
    </xf>
    <xf numFmtId="0" fontId="1" fillId="6" borderId="30" xfId="0" applyFont="1" applyFill="1" applyBorder="1" applyAlignment="1">
      <alignment horizontal="left" vertical="center" wrapText="1"/>
    </xf>
    <xf numFmtId="0" fontId="1" fillId="6" borderId="22" xfId="0" applyFont="1" applyFill="1" applyBorder="1" applyAlignment="1">
      <alignment horizontal="left" vertical="center" wrapText="1"/>
    </xf>
    <xf numFmtId="0" fontId="1" fillId="6" borderId="23" xfId="0" applyFont="1" applyFill="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center" vertical="center" wrapText="1"/>
    </xf>
    <xf numFmtId="0" fontId="1" fillId="0" borderId="5" xfId="0" applyFont="1" applyBorder="1" applyAlignment="1">
      <alignment horizontal="justify" vertical="center" wrapText="1"/>
    </xf>
    <xf numFmtId="0" fontId="1" fillId="0" borderId="6" xfId="0" applyFont="1" applyBorder="1" applyAlignment="1">
      <alignment horizontal="justify" vertical="center" wrapText="1"/>
    </xf>
    <xf numFmtId="0" fontId="1" fillId="0" borderId="29" xfId="0" applyFont="1" applyBorder="1" applyAlignment="1">
      <alignment horizontal="center" vertical="center" wrapText="1"/>
    </xf>
    <xf numFmtId="0" fontId="0" fillId="0" borderId="20" xfId="0" applyBorder="1">
      <alignment vertical="center"/>
    </xf>
    <xf numFmtId="0" fontId="0" fillId="0" borderId="21" xfId="0" applyBorder="1">
      <alignment vertical="center"/>
    </xf>
    <xf numFmtId="0" fontId="2" fillId="0" borderId="0" xfId="0"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59" fillId="0" borderId="0" xfId="2" applyFont="1" applyAlignment="1" applyProtection="1">
      <alignment horizontal="left" vertical="center"/>
      <protection locked="0"/>
    </xf>
    <xf numFmtId="0" fontId="1" fillId="0" borderId="5" xfId="0" applyFont="1" applyBorder="1" applyAlignment="1" applyProtection="1">
      <alignment horizontal="left" vertical="center" wrapText="1"/>
    </xf>
    <xf numFmtId="0" fontId="57" fillId="0" borderId="0" xfId="0" applyFont="1" applyAlignment="1" applyProtection="1">
      <alignment horizontal="left" vertical="center"/>
      <protection locked="0"/>
    </xf>
    <xf numFmtId="0" fontId="59" fillId="0" borderId="0" xfId="2" applyFont="1" applyFill="1" applyAlignment="1" applyProtection="1">
      <alignment horizontal="left" vertical="center"/>
      <protection locked="0"/>
    </xf>
    <xf numFmtId="0" fontId="59" fillId="0" borderId="0" xfId="2" applyFont="1" applyAlignment="1" applyProtection="1">
      <alignment vertical="center"/>
    </xf>
    <xf numFmtId="0" fontId="1" fillId="0" borderId="5" xfId="0" applyFont="1" applyBorder="1" applyAlignment="1" applyProtection="1">
      <alignment horizontal="justify" vertical="center" wrapText="1"/>
      <protection locked="0"/>
    </xf>
    <xf numFmtId="0" fontId="1" fillId="0" borderId="5" xfId="0" applyFont="1" applyBorder="1" applyAlignment="1" applyProtection="1">
      <alignment horizontal="center" vertical="center" wrapText="1"/>
    </xf>
    <xf numFmtId="0" fontId="1" fillId="0" borderId="5" xfId="0" applyFont="1" applyBorder="1" applyAlignment="1" applyProtection="1">
      <alignment horizontal="justify" vertical="center" wrapText="1"/>
    </xf>
    <xf numFmtId="0" fontId="13" fillId="0" borderId="5" xfId="0" applyFont="1" applyBorder="1" applyAlignment="1" applyProtection="1">
      <alignment horizontal="center" vertical="center" wrapText="1"/>
    </xf>
    <xf numFmtId="0" fontId="1" fillId="0" borderId="5" xfId="0" applyFont="1" applyBorder="1" applyAlignment="1" applyProtection="1">
      <alignment horizontal="left" vertical="center" wrapText="1"/>
      <protection locked="0"/>
    </xf>
    <xf numFmtId="0" fontId="0" fillId="0" borderId="0" xfId="0" applyAlignment="1" applyProtection="1">
      <alignment horizontal="center" vertical="center"/>
      <protection locked="0"/>
    </xf>
    <xf numFmtId="0" fontId="27" fillId="0" borderId="28" xfId="0" applyFont="1" applyBorder="1" applyAlignment="1" applyProtection="1">
      <alignment horizontal="left" vertical="center"/>
    </xf>
    <xf numFmtId="0" fontId="20" fillId="0" borderId="5" xfId="2" applyFont="1" applyBorder="1" applyAlignment="1" applyProtection="1">
      <alignment horizontal="justify" vertical="center" wrapText="1"/>
    </xf>
    <xf numFmtId="0" fontId="2" fillId="0" borderId="10" xfId="0" applyFont="1" applyBorder="1" applyAlignment="1" applyProtection="1">
      <alignment horizontal="left" vertical="center"/>
    </xf>
    <xf numFmtId="0" fontId="7" fillId="0" borderId="0" xfId="0" applyFont="1" applyAlignment="1" applyProtection="1">
      <alignment horizontal="left" vertical="center"/>
      <protection locked="0"/>
    </xf>
    <xf numFmtId="0" fontId="9" fillId="0" borderId="0" xfId="2" applyFont="1" applyAlignment="1" applyProtection="1">
      <alignment horizontal="left" vertical="center"/>
      <protection locked="0"/>
    </xf>
    <xf numFmtId="0" fontId="6" fillId="0" borderId="5"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2" fillId="0" borderId="10" xfId="0" applyFont="1" applyBorder="1" applyAlignment="1" applyProtection="1">
      <alignment horizontal="left" vertical="center"/>
      <protection hidden="1"/>
    </xf>
    <xf numFmtId="0" fontId="25" fillId="0" borderId="0" xfId="0" applyFont="1" applyBorder="1" applyAlignment="1" applyProtection="1">
      <alignment horizontal="left" vertical="center"/>
      <protection hidden="1"/>
    </xf>
    <xf numFmtId="0" fontId="2" fillId="0" borderId="0" xfId="0" applyFont="1" applyBorder="1" applyAlignment="1" applyProtection="1">
      <alignment horizontal="left" vertical="center"/>
    </xf>
    <xf numFmtId="0" fontId="25" fillId="0" borderId="0" xfId="0" applyFont="1" applyBorder="1" applyAlignment="1" applyProtection="1">
      <alignment horizontal="left" vertical="center"/>
    </xf>
    <xf numFmtId="0" fontId="25" fillId="0" borderId="28" xfId="0" applyFont="1" applyBorder="1" applyAlignment="1" applyProtection="1">
      <alignment horizontal="center" vertical="center"/>
      <protection hidden="1"/>
    </xf>
    <xf numFmtId="0" fontId="1" fillId="0" borderId="1" xfId="0" applyFont="1" applyBorder="1" applyAlignment="1" applyProtection="1">
      <alignment horizontal="center" vertical="center"/>
      <protection hidden="1"/>
    </xf>
    <xf numFmtId="0" fontId="1" fillId="0" borderId="4" xfId="0"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1" fillId="0" borderId="5" xfId="0" applyFont="1" applyBorder="1" applyAlignment="1" applyProtection="1">
      <alignment horizontal="center" vertical="center"/>
      <protection hidden="1"/>
    </xf>
    <xf numFmtId="0" fontId="1" fillId="0" borderId="2" xfId="0" applyFont="1" applyBorder="1" applyAlignment="1" applyProtection="1">
      <alignment horizontal="center" vertical="center" wrapText="1"/>
      <protection hidden="1"/>
    </xf>
    <xf numFmtId="0" fontId="1" fillId="0" borderId="5" xfId="0" applyFont="1" applyBorder="1" applyAlignment="1" applyProtection="1">
      <alignment horizontal="center" vertical="center" wrapText="1"/>
      <protection hidden="1"/>
    </xf>
    <xf numFmtId="0" fontId="1" fillId="0" borderId="3" xfId="0" applyFont="1" applyBorder="1" applyAlignment="1" applyProtection="1">
      <alignment horizontal="center" vertical="center" wrapText="1"/>
      <protection hidden="1"/>
    </xf>
    <xf numFmtId="0" fontId="1" fillId="0" borderId="6" xfId="0" applyFont="1" applyBorder="1" applyAlignment="1" applyProtection="1">
      <alignment horizontal="center" vertical="center" wrapText="1"/>
      <protection hidden="1"/>
    </xf>
    <xf numFmtId="0" fontId="8" fillId="0" borderId="0" xfId="2" applyFont="1" applyAlignment="1" applyProtection="1">
      <alignment horizontal="left" vertical="center"/>
      <protection locked="0"/>
    </xf>
    <xf numFmtId="0" fontId="3" fillId="0" borderId="0" xfId="0" applyFont="1" applyAlignment="1" applyProtection="1">
      <alignment horizontal="left" vertical="center"/>
      <protection locked="0"/>
    </xf>
    <xf numFmtId="0" fontId="1" fillId="0" borderId="1"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2" xfId="0" applyFont="1" applyBorder="1" applyAlignment="1" applyProtection="1">
      <alignment horizontal="center" vertical="center"/>
    </xf>
    <xf numFmtId="0" fontId="1" fillId="0" borderId="5" xfId="0" applyFont="1" applyBorder="1" applyAlignment="1" applyProtection="1">
      <alignment horizontal="center" vertical="center"/>
    </xf>
    <xf numFmtId="0" fontId="23" fillId="0" borderId="0" xfId="2" applyFont="1" applyAlignment="1" applyProtection="1">
      <alignment horizontal="left" vertical="center"/>
      <protection locked="0"/>
    </xf>
    <xf numFmtId="0" fontId="23" fillId="0" borderId="0" xfId="2" applyFont="1" applyFill="1" applyAlignment="1" applyProtection="1">
      <alignment horizontal="left" vertical="center"/>
      <protection locked="0"/>
    </xf>
    <xf numFmtId="0" fontId="1" fillId="0" borderId="26" xfId="0" applyFont="1" applyBorder="1" applyAlignment="1" applyProtection="1">
      <alignment horizontal="center" vertical="center" wrapText="1"/>
    </xf>
    <xf numFmtId="0" fontId="1" fillId="0" borderId="19"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2"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0" fillId="0" borderId="0" xfId="0" applyAlignment="1" applyProtection="1">
      <alignment horizontal="left" vertical="center"/>
      <protection locked="0"/>
    </xf>
    <xf numFmtId="0" fontId="1" fillId="0" borderId="24" xfId="0" applyFont="1" applyBorder="1" applyAlignment="1" applyProtection="1">
      <alignment horizontal="center" vertical="center" wrapText="1"/>
    </xf>
    <xf numFmtId="0" fontId="1" fillId="0" borderId="25" xfId="0" applyFont="1" applyBorder="1" applyAlignment="1" applyProtection="1">
      <alignment horizontal="center" vertical="center" wrapText="1"/>
    </xf>
    <xf numFmtId="0" fontId="4" fillId="0" borderId="0" xfId="2" applyFont="1" applyAlignment="1" applyProtection="1">
      <alignment horizontal="left" vertical="center"/>
      <protection locked="0"/>
    </xf>
    <xf numFmtId="0" fontId="44" fillId="0" borderId="0" xfId="0" applyFont="1" applyAlignment="1" applyProtection="1">
      <alignment horizontal="left" vertical="center"/>
      <protection locked="0"/>
    </xf>
    <xf numFmtId="0" fontId="6" fillId="19" borderId="1" xfId="0" applyFont="1" applyFill="1" applyBorder="1" applyAlignment="1" applyProtection="1">
      <alignment horizontal="center" vertical="center"/>
    </xf>
    <xf numFmtId="0" fontId="6" fillId="19" borderId="4" xfId="0" applyFont="1" applyFill="1" applyBorder="1" applyAlignment="1" applyProtection="1">
      <alignment horizontal="center" vertical="center"/>
    </xf>
    <xf numFmtId="0" fontId="6" fillId="19" borderId="2" xfId="0" applyFont="1" applyFill="1" applyBorder="1" applyAlignment="1" applyProtection="1">
      <alignment horizontal="center" vertical="center" wrapText="1"/>
    </xf>
    <xf numFmtId="0" fontId="6" fillId="19" borderId="5" xfId="0" applyFont="1" applyFill="1" applyBorder="1" applyAlignment="1" applyProtection="1">
      <alignment horizontal="center" vertical="center" wrapText="1"/>
    </xf>
    <xf numFmtId="0" fontId="6" fillId="0" borderId="7" xfId="0" applyFont="1" applyFill="1" applyBorder="1" applyAlignment="1" applyProtection="1">
      <alignment horizontal="left" vertical="center" wrapText="1"/>
    </xf>
    <xf numFmtId="0" fontId="6" fillId="0" borderId="8" xfId="0" applyFont="1" applyFill="1" applyBorder="1" applyAlignment="1" applyProtection="1">
      <alignment horizontal="left" vertical="center" wrapText="1"/>
    </xf>
    <xf numFmtId="0" fontId="17" fillId="0" borderId="5" xfId="0" applyFont="1" applyBorder="1" applyAlignment="1" applyProtection="1">
      <alignment horizontal="center" vertical="center" wrapText="1"/>
    </xf>
    <xf numFmtId="0" fontId="23" fillId="0" borderId="0" xfId="2" applyFont="1" applyAlignment="1" applyProtection="1">
      <alignment vertical="center"/>
      <protection locked="0"/>
    </xf>
    <xf numFmtId="0" fontId="8" fillId="0" borderId="0" xfId="2" applyFont="1" applyAlignment="1" applyProtection="1">
      <alignment vertical="center"/>
      <protection locked="0"/>
    </xf>
    <xf numFmtId="0" fontId="17" fillId="0" borderId="5" xfId="0" applyFont="1" applyBorder="1" applyAlignment="1" applyProtection="1">
      <alignment horizontal="left" vertical="center"/>
    </xf>
    <xf numFmtId="0" fontId="17" fillId="0" borderId="7" xfId="0" applyFont="1" applyBorder="1" applyAlignment="1" applyProtection="1">
      <alignment horizontal="center" vertical="center"/>
    </xf>
    <xf numFmtId="0" fontId="17" fillId="0" borderId="8" xfId="0" applyFont="1" applyBorder="1" applyAlignment="1" applyProtection="1">
      <alignment horizontal="center" vertical="center"/>
    </xf>
    <xf numFmtId="0" fontId="17" fillId="0" borderId="5" xfId="0" applyFont="1" applyBorder="1" applyAlignment="1" applyProtection="1">
      <alignment horizontal="left" vertical="center" wrapText="1" indent="1"/>
    </xf>
    <xf numFmtId="0" fontId="17" fillId="0" borderId="5" xfId="0" applyFont="1" applyBorder="1" applyAlignment="1" applyProtection="1">
      <alignment horizontal="left" vertical="center" wrapText="1" indent="2"/>
    </xf>
    <xf numFmtId="0" fontId="17" fillId="0" borderId="5" xfId="0" applyFont="1" applyBorder="1" applyAlignment="1" applyProtection="1">
      <alignment horizontal="left" vertical="center" indent="1"/>
    </xf>
    <xf numFmtId="0" fontId="17" fillId="0" borderId="5" xfId="0" applyFont="1" applyBorder="1" applyAlignment="1" applyProtection="1">
      <alignment horizontal="left" vertical="center" wrapText="1"/>
    </xf>
    <xf numFmtId="0" fontId="23" fillId="0" borderId="0" xfId="2" applyFont="1" applyFill="1" applyAlignment="1" applyProtection="1">
      <alignment vertical="center"/>
      <protection locked="0"/>
    </xf>
    <xf numFmtId="0" fontId="9" fillId="0" borderId="0" xfId="2" applyFont="1" applyAlignment="1" applyProtection="1">
      <alignment vertical="center"/>
    </xf>
    <xf numFmtId="0" fontId="9" fillId="0" borderId="0" xfId="2" applyFont="1" applyAlignment="1" applyProtection="1">
      <alignment horizontal="left" vertical="center"/>
    </xf>
    <xf numFmtId="0" fontId="1" fillId="0" borderId="5" xfId="0" applyFont="1" applyBorder="1" applyAlignment="1" applyProtection="1">
      <alignment horizontal="left" vertical="center"/>
    </xf>
    <xf numFmtId="0" fontId="1" fillId="0" borderId="5" xfId="0" applyFont="1" applyBorder="1" applyAlignment="1" applyProtection="1">
      <alignment horizontal="left" vertical="center" indent="2"/>
    </xf>
    <xf numFmtId="0" fontId="1" fillId="0" borderId="5" xfId="0" applyFont="1" applyBorder="1" applyAlignment="1" applyProtection="1">
      <alignment vertical="center"/>
    </xf>
    <xf numFmtId="0" fontId="4" fillId="0" borderId="0" xfId="2" applyFont="1" applyAlignment="1" applyProtection="1">
      <alignment horizontal="left" vertical="center"/>
    </xf>
    <xf numFmtId="0" fontId="1" fillId="0" borderId="8" xfId="0" applyFont="1" applyBorder="1" applyAlignment="1" applyProtection="1">
      <alignment horizontal="center" vertical="center"/>
    </xf>
    <xf numFmtId="0" fontId="7" fillId="0" borderId="0" xfId="0" applyFont="1" applyAlignment="1" applyProtection="1">
      <alignment horizontal="left" vertical="center"/>
    </xf>
    <xf numFmtId="0" fontId="4" fillId="0" borderId="0" xfId="2" applyFont="1" applyFill="1" applyAlignment="1" applyProtection="1">
      <alignment horizontal="left" vertical="center"/>
      <protection locked="0"/>
    </xf>
    <xf numFmtId="0" fontId="9" fillId="0" borderId="0" xfId="2" applyFont="1" applyFill="1" applyAlignment="1" applyProtection="1">
      <alignment horizontal="left" vertical="center"/>
      <protection locked="0"/>
    </xf>
    <xf numFmtId="43" fontId="17" fillId="0" borderId="5" xfId="1" applyFont="1" applyBorder="1" applyAlignment="1" applyProtection="1">
      <alignment horizontal="right" vertical="center"/>
      <protection locked="0"/>
    </xf>
    <xf numFmtId="0" fontId="0" fillId="0" borderId="0" xfId="0" applyBorder="1" applyAlignment="1" applyProtection="1">
      <alignment horizontal="center" vertical="center"/>
      <protection locked="0"/>
    </xf>
    <xf numFmtId="0" fontId="1" fillId="0" borderId="5" xfId="0" applyFont="1" applyBorder="1" applyAlignment="1" applyProtection="1">
      <alignment horizontal="left" vertical="center" wrapText="1" indent="2"/>
    </xf>
    <xf numFmtId="0" fontId="1" fillId="0" borderId="8" xfId="0" applyFont="1" applyBorder="1" applyAlignment="1" applyProtection="1">
      <alignment horizontal="left" vertical="center" wrapText="1" indent="2"/>
    </xf>
    <xf numFmtId="0" fontId="21" fillId="0" borderId="0" xfId="2" applyFont="1" applyFill="1" applyAlignment="1" applyProtection="1">
      <alignment vertical="center"/>
    </xf>
    <xf numFmtId="0" fontId="17" fillId="6" borderId="5" xfId="0" applyFont="1" applyFill="1" applyBorder="1" applyAlignment="1" applyProtection="1">
      <alignment horizontal="left" vertical="center" wrapText="1" indent="2"/>
    </xf>
    <xf numFmtId="0" fontId="17" fillId="6" borderId="5" xfId="0" applyFont="1" applyFill="1" applyBorder="1" applyAlignment="1" applyProtection="1">
      <alignment horizontal="left" vertical="center" wrapText="1"/>
    </xf>
    <xf numFmtId="0" fontId="17" fillId="6" borderId="8" xfId="0" applyFont="1" applyFill="1" applyBorder="1" applyAlignment="1" applyProtection="1">
      <alignment horizontal="left" vertical="center" wrapText="1"/>
    </xf>
    <xf numFmtId="0" fontId="61" fillId="6" borderId="5" xfId="0" applyFont="1" applyFill="1" applyBorder="1" applyAlignment="1" applyProtection="1">
      <alignment horizontal="left" vertical="center" wrapText="1"/>
    </xf>
    <xf numFmtId="0" fontId="17" fillId="6" borderId="5" xfId="0" applyFont="1" applyFill="1" applyBorder="1" applyAlignment="1" applyProtection="1">
      <alignment horizontal="center" vertical="center" wrapText="1"/>
    </xf>
    <xf numFmtId="0" fontId="17" fillId="0" borderId="5" xfId="0" applyFont="1" applyBorder="1" applyAlignment="1" applyProtection="1">
      <alignment horizontal="left" vertical="center" wrapText="1" indent="4"/>
    </xf>
    <xf numFmtId="0" fontId="19" fillId="6" borderId="2" xfId="0" applyFont="1" applyFill="1" applyBorder="1" applyAlignment="1" applyProtection="1">
      <alignment horizontal="center" vertical="center"/>
    </xf>
    <xf numFmtId="0" fontId="1" fillId="3" borderId="2"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4" fillId="0" borderId="0" xfId="2" applyFont="1" applyAlignment="1" applyProtection="1">
      <alignment vertical="center"/>
    </xf>
    <xf numFmtId="0" fontId="2" fillId="0" borderId="0" xfId="0" applyFont="1" applyFill="1" applyBorder="1" applyAlignment="1" applyProtection="1">
      <alignment horizontal="left" vertical="center"/>
    </xf>
    <xf numFmtId="0" fontId="12" fillId="0" borderId="0" xfId="0" applyFont="1" applyAlignment="1" applyProtection="1">
      <alignment horizontal="left" vertical="center"/>
      <protection locked="0"/>
    </xf>
    <xf numFmtId="0" fontId="1" fillId="3" borderId="1"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1" fillId="3" borderId="5" xfId="0" applyFont="1" applyFill="1" applyBorder="1" applyAlignment="1" applyProtection="1">
      <alignment horizontal="left" vertical="center" wrapText="1"/>
    </xf>
    <xf numFmtId="0" fontId="9" fillId="0" borderId="0" xfId="2" applyFont="1" applyAlignment="1" applyProtection="1">
      <alignment vertical="center"/>
      <protection locked="0"/>
    </xf>
    <xf numFmtId="0" fontId="4" fillId="0" borderId="0" xfId="2" applyFont="1" applyAlignment="1" applyProtection="1">
      <alignment vertical="center"/>
      <protection locked="0"/>
    </xf>
    <xf numFmtId="0" fontId="13" fillId="0" borderId="4" xfId="0" applyFont="1" applyBorder="1" applyAlignment="1" applyProtection="1">
      <alignment horizontal="left" vertical="center" wrapText="1"/>
    </xf>
    <xf numFmtId="0" fontId="13" fillId="0" borderId="5" xfId="0" applyFont="1" applyBorder="1" applyAlignment="1" applyProtection="1">
      <alignment horizontal="left" vertical="center" wrapText="1"/>
    </xf>
    <xf numFmtId="0" fontId="13" fillId="0" borderId="6" xfId="0" applyFont="1" applyBorder="1" applyAlignment="1" applyProtection="1">
      <alignment horizontal="left" vertical="center" wrapText="1"/>
    </xf>
    <xf numFmtId="0" fontId="59" fillId="0" borderId="0" xfId="2" applyFont="1" applyAlignment="1" applyProtection="1">
      <alignment vertical="center"/>
      <protection locked="0"/>
    </xf>
    <xf numFmtId="0" fontId="1" fillId="0" borderId="8" xfId="0" applyFont="1" applyBorder="1" applyAlignment="1" applyProtection="1">
      <alignment horizontal="center" vertical="center" wrapText="1"/>
    </xf>
    <xf numFmtId="0" fontId="1" fillId="0" borderId="8" xfId="0" applyFont="1" applyBorder="1" applyAlignment="1" applyProtection="1">
      <alignment horizontal="left" vertical="center" wrapText="1"/>
    </xf>
    <xf numFmtId="43" fontId="1" fillId="0" borderId="5" xfId="1" applyFont="1" applyBorder="1" applyAlignment="1" applyProtection="1">
      <alignment vertical="center"/>
      <protection locked="0"/>
    </xf>
    <xf numFmtId="0" fontId="1" fillId="0" borderId="5" xfId="0" applyFont="1" applyBorder="1" applyAlignment="1" applyProtection="1">
      <alignment horizontal="left" vertical="center" wrapText="1" indent="4"/>
    </xf>
    <xf numFmtId="0" fontId="1" fillId="0" borderId="5" xfId="0" applyFont="1" applyBorder="1" applyAlignment="1" applyProtection="1">
      <alignment horizontal="right" vertical="center" wrapText="1"/>
    </xf>
    <xf numFmtId="43" fontId="1" fillId="2" borderId="5" xfId="1" applyFont="1" applyFill="1" applyBorder="1" applyAlignment="1" applyProtection="1">
      <alignment vertical="center"/>
    </xf>
    <xf numFmtId="0" fontId="1" fillId="0" borderId="5" xfId="0" applyFont="1" applyBorder="1" applyAlignment="1" applyProtection="1">
      <alignment horizontal="left" vertical="center" wrapText="1" indent="5"/>
    </xf>
    <xf numFmtId="43" fontId="1" fillId="0" borderId="29" xfId="1" applyFont="1" applyBorder="1" applyAlignment="1" applyProtection="1">
      <alignment vertical="center"/>
    </xf>
    <xf numFmtId="43" fontId="1" fillId="0" borderId="33" xfId="1" applyFont="1" applyBorder="1" applyAlignment="1" applyProtection="1">
      <alignment vertical="center"/>
    </xf>
    <xf numFmtId="0" fontId="13" fillId="0" borderId="19" xfId="0" applyFont="1" applyBorder="1" applyAlignment="1" applyProtection="1">
      <alignment horizontal="center" vertical="center" wrapText="1"/>
    </xf>
    <xf numFmtId="0" fontId="13" fillId="0" borderId="20" xfId="0" applyFont="1" applyBorder="1" applyAlignment="1" applyProtection="1">
      <alignment horizontal="center" vertical="center" wrapText="1"/>
    </xf>
    <xf numFmtId="0" fontId="13" fillId="0" borderId="21" xfId="0" applyFont="1" applyBorder="1" applyAlignment="1" applyProtection="1">
      <alignment horizontal="center" vertical="center" wrapText="1"/>
    </xf>
    <xf numFmtId="0" fontId="13" fillId="0" borderId="1"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14" xfId="0" applyFont="1" applyBorder="1" applyAlignment="1" applyProtection="1">
      <alignment horizontal="left" vertical="center" wrapText="1"/>
    </xf>
    <xf numFmtId="0" fontId="1" fillId="0" borderId="18" xfId="0" applyFont="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12"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1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4" xfId="0" applyFont="1" applyBorder="1" applyAlignment="1" applyProtection="1">
      <alignment vertical="center"/>
    </xf>
    <xf numFmtId="0" fontId="1" fillId="0" borderId="15" xfId="0" applyFont="1" applyBorder="1" applyAlignment="1" applyProtection="1">
      <alignment vertical="center"/>
    </xf>
    <xf numFmtId="0" fontId="1" fillId="0" borderId="18" xfId="0" applyFont="1" applyBorder="1" applyAlignment="1" applyProtection="1">
      <alignment vertical="center"/>
    </xf>
    <xf numFmtId="0" fontId="1" fillId="0" borderId="8"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43" fontId="17" fillId="0" borderId="5" xfId="1" applyFont="1" applyBorder="1" applyAlignment="1" applyProtection="1">
      <alignment horizontal="center" vertical="center"/>
      <protection locked="0"/>
    </xf>
    <xf numFmtId="0" fontId="17" fillId="2" borderId="5" xfId="0" applyFont="1" applyFill="1" applyBorder="1" applyAlignment="1" applyProtection="1">
      <alignment horizontal="center" vertical="center"/>
    </xf>
    <xf numFmtId="0" fontId="4" fillId="0" borderId="0" xfId="2" applyFont="1" applyFill="1" applyAlignment="1" applyProtection="1">
      <alignment horizontal="left" vertical="center"/>
    </xf>
    <xf numFmtId="0" fontId="6" fillId="0" borderId="1"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8" fillId="0" borderId="0" xfId="2" applyFont="1" applyAlignment="1" applyProtection="1">
      <alignment horizontal="left" vertical="center"/>
    </xf>
    <xf numFmtId="0" fontId="1" fillId="0" borderId="1"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2" fillId="0" borderId="0" xfId="0" applyFont="1" applyBorder="1" applyAlignment="1" applyProtection="1">
      <alignment horizontal="left" vertical="center"/>
      <protection locked="0"/>
    </xf>
    <xf numFmtId="0" fontId="1" fillId="0" borderId="3" xfId="0" applyFont="1" applyBorder="1" applyAlignment="1" applyProtection="1">
      <alignment horizontal="center" vertical="center" wrapText="1"/>
      <protection locked="0"/>
    </xf>
    <xf numFmtId="0" fontId="3" fillId="0" borderId="11" xfId="0" applyFont="1" applyBorder="1" applyAlignment="1" applyProtection="1">
      <alignment horizontal="left" vertical="center"/>
      <protection locked="0"/>
    </xf>
    <xf numFmtId="0" fontId="1" fillId="0" borderId="4" xfId="0" applyFont="1" applyBorder="1" applyAlignment="1" applyProtection="1">
      <alignment horizontal="center" vertical="center" textRotation="255" wrapText="1"/>
    </xf>
    <xf numFmtId="0" fontId="1" fillId="0" borderId="7" xfId="0" applyFont="1" applyBorder="1" applyAlignment="1" applyProtection="1">
      <alignment horizontal="center" vertical="center" textRotation="255" wrapText="1"/>
    </xf>
    <xf numFmtId="43" fontId="1" fillId="0" borderId="4" xfId="1" applyFont="1" applyBorder="1" applyAlignment="1" applyProtection="1">
      <alignment horizontal="right" vertical="center" wrapText="1"/>
      <protection locked="0"/>
    </xf>
    <xf numFmtId="43" fontId="1" fillId="0" borderId="5" xfId="1" applyFont="1" applyBorder="1" applyAlignment="1" applyProtection="1">
      <alignment horizontal="right" vertical="center" wrapText="1"/>
      <protection locked="0"/>
    </xf>
    <xf numFmtId="43" fontId="1" fillId="0" borderId="6" xfId="1" applyFont="1" applyBorder="1" applyAlignment="1" applyProtection="1">
      <alignment horizontal="right" vertical="center" wrapText="1"/>
      <protection locked="0"/>
    </xf>
    <xf numFmtId="0" fontId="1" fillId="0" borderId="0" xfId="0" applyFont="1" applyBorder="1" applyAlignment="1" applyProtection="1">
      <alignment horizontal="left" vertical="center"/>
    </xf>
    <xf numFmtId="0" fontId="1" fillId="0" borderId="10" xfId="0" applyFont="1" applyBorder="1" applyAlignment="1" applyProtection="1">
      <alignment horizontal="right" vertical="center"/>
      <protection locked="0"/>
    </xf>
    <xf numFmtId="0" fontId="2" fillId="0" borderId="0" xfId="0" applyFont="1" applyAlignment="1" applyProtection="1">
      <alignment horizontal="left" vertical="center"/>
    </xf>
    <xf numFmtId="0" fontId="1" fillId="0" borderId="0" xfId="0" applyFont="1" applyAlignment="1" applyProtection="1">
      <alignment horizontal="center" vertical="center"/>
      <protection locked="0"/>
    </xf>
    <xf numFmtId="0" fontId="1" fillId="0" borderId="0" xfId="0" applyFont="1" applyAlignment="1" applyProtection="1">
      <alignment horizontal="left" vertical="center"/>
    </xf>
    <xf numFmtId="0" fontId="1" fillId="0" borderId="0" xfId="0" applyFont="1" applyAlignment="1" applyProtection="1">
      <alignment horizontal="left" vertical="center"/>
      <protection locked="0"/>
    </xf>
    <xf numFmtId="0" fontId="5" fillId="0" borderId="0" xfId="0" applyFont="1" applyAlignment="1" applyProtection="1">
      <alignment horizontal="left" vertical="center"/>
      <protection locked="0"/>
    </xf>
  </cellXfs>
  <cellStyles count="7">
    <cellStyle name="百分比" xfId="3" builtinId="5"/>
    <cellStyle name="常规" xfId="0" builtinId="0"/>
    <cellStyle name="常规 2" xfId="4" xr:uid="{00000000-0005-0000-0000-000002000000}"/>
    <cellStyle name="常规 3" xfId="5" xr:uid="{00000000-0005-0000-0000-000003000000}"/>
    <cellStyle name="超链接" xfId="2" builtinId="8"/>
    <cellStyle name="超链接 2" xfId="6" xr:uid="{00000000-0005-0000-0000-000005000000}"/>
    <cellStyle name="千位分隔"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A000000&#65288;&#26032;&#65289;'!A1"/></Relationships>
</file>

<file path=xl/drawings/_rels/drawing1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A100000'!A1"/></Relationships>
</file>

<file path=xl/drawings/_rels/drawing1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A105000'!A1"/></Relationships>
</file>

<file path=xl/drawings/_rels/drawing1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A105000'!A1"/></Relationships>
</file>

<file path=xl/drawings/_rels/drawing1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A105000'!A1"/></Relationships>
</file>

<file path=xl/drawings/_rels/drawing1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A105000'!A1"/></Relationships>
</file>

<file path=xl/drawings/_rels/drawing1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A105000'!A1"/></Relationships>
</file>

<file path=xl/drawings/_rels/drawing1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A105000'!A1"/></Relationships>
</file>

<file path=xl/drawings/_rels/drawing1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A105000'!A1"/></Relationships>
</file>

<file path=xl/drawings/_rels/drawing1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A105000'!A1"/></Relationships>
</file>

<file path=xl/drawings/_rels/drawing1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A105000'!A1"/></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A100000'!A1"/></Relationships>
</file>

<file path=xl/drawings/_rels/drawing2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A105000'!A1"/></Relationships>
</file>

<file path=xl/drawings/_rels/drawing2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A105000'!A1"/></Relationships>
</file>

<file path=xl/drawings/_rels/drawing2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A105000'!A1"/></Relationships>
</file>

<file path=xl/drawings/_rels/drawing2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A100000'!A1"/></Relationships>
</file>

<file path=xl/drawings/_rels/drawing2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A100000'!A1"/></Relationships>
</file>

<file path=xl/drawings/_rels/drawing2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A100000'!A1"/></Relationships>
</file>

<file path=xl/drawings/_rels/drawing2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A100000'!A1"/></Relationships>
</file>

<file path=xl/drawings/_rels/drawing2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A100000'!A1"/></Relationships>
</file>

<file path=xl/drawings/_rels/drawing2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A100000'!A1"/></Relationships>
</file>

<file path=xl/drawings/_rels/drawing2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A100000'!A1"/></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5253;&#34920;&#21333;!A1"/></Relationships>
</file>

<file path=xl/drawings/_rels/drawing3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A100000'!A1"/></Relationships>
</file>

<file path=xl/drawings/_rels/drawing3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A100000'!A1"/></Relationships>
</file>

<file path=xl/drawings/_rels/drawing3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A100000'!A1"/></Relationships>
</file>

<file path=xl/drawings/_rels/drawing3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A100000'!A1"/></Relationships>
</file>

<file path=xl/drawings/_rels/drawing3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A100000'!A1"/></Relationships>
</file>

<file path=xl/drawings/_rels/drawing3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A100000'!A1"/></Relationships>
</file>

<file path=xl/drawings/_rels/drawing3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A100000'!A1"/></Relationships>
</file>

<file path=xl/drawings/_rels/drawing3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A100000'!A1"/></Relationships>
</file>

<file path=xl/drawings/_rels/drawing3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A100000'!A1"/></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A100000'!A1"/></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A100000'!A1"/></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A100000'!A1"/></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A100000'!A1"/></Relationships>
</file>

<file path=xl/drawings/_rels/drawing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A100000'!A1"/></Relationships>
</file>

<file path=xl/drawings/_rels/drawing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A100000'!A1"/></Relationships>
</file>

<file path=xl/drawings/drawing1.xml><?xml version="1.0" encoding="utf-8"?>
<xdr:wsDr xmlns:xdr="http://schemas.openxmlformats.org/drawingml/2006/spreadsheetDrawing" xmlns:a="http://schemas.openxmlformats.org/drawingml/2006/main">
  <xdr:twoCellAnchor editAs="oneCell">
    <xdr:from>
      <xdr:col>5</xdr:col>
      <xdr:colOff>5038725</xdr:colOff>
      <xdr:row>1</xdr:row>
      <xdr:rowOff>63498</xdr:rowOff>
    </xdr:from>
    <xdr:to>
      <xdr:col>5</xdr:col>
      <xdr:colOff>5438774</xdr:colOff>
      <xdr:row>2</xdr:row>
      <xdr:rowOff>215897</xdr:rowOff>
    </xdr:to>
    <xdr:pic>
      <xdr:nvPicPr>
        <xdr:cNvPr id="2" name="图片 1" descr="timg.jpg">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9601200" y="349248"/>
          <a:ext cx="400049" cy="40004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609600</xdr:colOff>
      <xdr:row>0</xdr:row>
      <xdr:rowOff>0</xdr:rowOff>
    </xdr:from>
    <xdr:to>
      <xdr:col>1</xdr:col>
      <xdr:colOff>920749</xdr:colOff>
      <xdr:row>0</xdr:row>
      <xdr:rowOff>311149</xdr:rowOff>
    </xdr:to>
    <xdr:pic>
      <xdr:nvPicPr>
        <xdr:cNvPr id="2" name="图片 1" descr="timg.jpg">
          <a:hlinkClick xmlns:r="http://schemas.openxmlformats.org/officeDocument/2006/relationships" r:id="rId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2"/>
        <a:stretch>
          <a:fillRect/>
        </a:stretch>
      </xdr:blipFill>
      <xdr:spPr>
        <a:xfrm>
          <a:off x="847725" y="0"/>
          <a:ext cx="310515" cy="31051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495300</xdr:colOff>
      <xdr:row>0</xdr:row>
      <xdr:rowOff>19050</xdr:rowOff>
    </xdr:from>
    <xdr:to>
      <xdr:col>1</xdr:col>
      <xdr:colOff>806449</xdr:colOff>
      <xdr:row>0</xdr:row>
      <xdr:rowOff>330199</xdr:rowOff>
    </xdr:to>
    <xdr:pic>
      <xdr:nvPicPr>
        <xdr:cNvPr id="2" name="图片 1" descr="timg.jpg">
          <a:hlinkClick xmlns:r="http://schemas.openxmlformats.org/officeDocument/2006/relationships" r:id="rId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2"/>
        <a:stretch>
          <a:fillRect/>
        </a:stretch>
      </xdr:blipFill>
      <xdr:spPr>
        <a:xfrm>
          <a:off x="838200" y="19050"/>
          <a:ext cx="310515" cy="31051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523875</xdr:colOff>
      <xdr:row>0</xdr:row>
      <xdr:rowOff>38100</xdr:rowOff>
    </xdr:from>
    <xdr:to>
      <xdr:col>1</xdr:col>
      <xdr:colOff>835024</xdr:colOff>
      <xdr:row>0</xdr:row>
      <xdr:rowOff>349249</xdr:rowOff>
    </xdr:to>
    <xdr:pic>
      <xdr:nvPicPr>
        <xdr:cNvPr id="2" name="图片 1" descr="timg.jpg">
          <a:hlinkClick xmlns:r="http://schemas.openxmlformats.org/officeDocument/2006/relationships" r:id="rId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2"/>
        <a:stretch>
          <a:fillRect/>
        </a:stretch>
      </xdr:blipFill>
      <xdr:spPr>
        <a:xfrm>
          <a:off x="923925" y="38100"/>
          <a:ext cx="310515" cy="31051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561975</xdr:colOff>
      <xdr:row>0</xdr:row>
      <xdr:rowOff>0</xdr:rowOff>
    </xdr:from>
    <xdr:to>
      <xdr:col>1</xdr:col>
      <xdr:colOff>873124</xdr:colOff>
      <xdr:row>0</xdr:row>
      <xdr:rowOff>311149</xdr:rowOff>
    </xdr:to>
    <xdr:pic>
      <xdr:nvPicPr>
        <xdr:cNvPr id="2" name="图片 1" descr="timg.jpg">
          <a:hlinkClick xmlns:r="http://schemas.openxmlformats.org/officeDocument/2006/relationships" r:id="rId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2"/>
        <a:stretch>
          <a:fillRect/>
        </a:stretch>
      </xdr:blipFill>
      <xdr:spPr>
        <a:xfrm>
          <a:off x="838200" y="0"/>
          <a:ext cx="311149" cy="31114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542925</xdr:colOff>
      <xdr:row>0</xdr:row>
      <xdr:rowOff>66675</xdr:rowOff>
    </xdr:from>
    <xdr:to>
      <xdr:col>1</xdr:col>
      <xdr:colOff>854074</xdr:colOff>
      <xdr:row>0</xdr:row>
      <xdr:rowOff>377824</xdr:rowOff>
    </xdr:to>
    <xdr:pic>
      <xdr:nvPicPr>
        <xdr:cNvPr id="2" name="图片 1" descr="timg.jpg">
          <a:hlinkClick xmlns:r="http://schemas.openxmlformats.org/officeDocument/2006/relationships" r:id="rId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2"/>
        <a:stretch>
          <a:fillRect/>
        </a:stretch>
      </xdr:blipFill>
      <xdr:spPr>
        <a:xfrm>
          <a:off x="809625" y="66675"/>
          <a:ext cx="311149" cy="31114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533400</xdr:colOff>
      <xdr:row>0</xdr:row>
      <xdr:rowOff>28575</xdr:rowOff>
    </xdr:from>
    <xdr:to>
      <xdr:col>1</xdr:col>
      <xdr:colOff>844549</xdr:colOff>
      <xdr:row>0</xdr:row>
      <xdr:rowOff>339724</xdr:rowOff>
    </xdr:to>
    <xdr:pic>
      <xdr:nvPicPr>
        <xdr:cNvPr id="2" name="图片 1" descr="timg.jpg">
          <a:hlinkClick xmlns:r="http://schemas.openxmlformats.org/officeDocument/2006/relationships" r:id="rId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2"/>
        <a:stretch>
          <a:fillRect/>
        </a:stretch>
      </xdr:blipFill>
      <xdr:spPr>
        <a:xfrm>
          <a:off x="838200" y="28575"/>
          <a:ext cx="310515" cy="31051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74295</xdr:colOff>
      <xdr:row>0</xdr:row>
      <xdr:rowOff>108585</xdr:rowOff>
    </xdr:from>
    <xdr:to>
      <xdr:col>1</xdr:col>
      <xdr:colOff>88264</xdr:colOff>
      <xdr:row>0</xdr:row>
      <xdr:rowOff>419734</xdr:rowOff>
    </xdr:to>
    <xdr:pic>
      <xdr:nvPicPr>
        <xdr:cNvPr id="2" name="图片 1" descr="timg.jpg">
          <a:hlinkClick xmlns:r="http://schemas.openxmlformats.org/officeDocument/2006/relationships" r:id="rId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2"/>
        <a:stretch>
          <a:fillRect/>
        </a:stretch>
      </xdr:blipFill>
      <xdr:spPr>
        <a:xfrm>
          <a:off x="74295" y="108585"/>
          <a:ext cx="311149" cy="31114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457200</xdr:colOff>
      <xdr:row>0</xdr:row>
      <xdr:rowOff>28575</xdr:rowOff>
    </xdr:from>
    <xdr:to>
      <xdr:col>1</xdr:col>
      <xdr:colOff>768349</xdr:colOff>
      <xdr:row>0</xdr:row>
      <xdr:rowOff>339724</xdr:rowOff>
    </xdr:to>
    <xdr:pic>
      <xdr:nvPicPr>
        <xdr:cNvPr id="2" name="图片 1" descr="timg.jpg">
          <a:hlinkClick xmlns:r="http://schemas.openxmlformats.org/officeDocument/2006/relationships" r:id="rId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2"/>
        <a:stretch>
          <a:fillRect/>
        </a:stretch>
      </xdr:blipFill>
      <xdr:spPr>
        <a:xfrm>
          <a:off x="933450" y="28575"/>
          <a:ext cx="311149" cy="31114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xdr:col>
      <xdr:colOff>28576</xdr:colOff>
      <xdr:row>0</xdr:row>
      <xdr:rowOff>47625</xdr:rowOff>
    </xdr:from>
    <xdr:to>
      <xdr:col>2</xdr:col>
      <xdr:colOff>273050</xdr:colOff>
      <xdr:row>0</xdr:row>
      <xdr:rowOff>292099</xdr:rowOff>
    </xdr:to>
    <xdr:pic>
      <xdr:nvPicPr>
        <xdr:cNvPr id="2" name="图片 1" descr="timg.jpg">
          <a:hlinkClick xmlns:r="http://schemas.openxmlformats.org/officeDocument/2006/relationships" r:id="rId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2"/>
        <a:stretch>
          <a:fillRect/>
        </a:stretch>
      </xdr:blipFill>
      <xdr:spPr>
        <a:xfrm>
          <a:off x="895351" y="47625"/>
          <a:ext cx="244474" cy="244474"/>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533401</xdr:colOff>
      <xdr:row>0</xdr:row>
      <xdr:rowOff>34924</xdr:rowOff>
    </xdr:from>
    <xdr:to>
      <xdr:col>1</xdr:col>
      <xdr:colOff>762001</xdr:colOff>
      <xdr:row>0</xdr:row>
      <xdr:rowOff>263524</xdr:rowOff>
    </xdr:to>
    <xdr:pic>
      <xdr:nvPicPr>
        <xdr:cNvPr id="2" name="图片 1" descr="timg.jpg">
          <a:hlinkClick xmlns:r="http://schemas.openxmlformats.org/officeDocument/2006/relationships" r:id="rId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2"/>
        <a:stretch>
          <a:fillRect/>
        </a:stretch>
      </xdr:blipFill>
      <xdr:spPr>
        <a:xfrm>
          <a:off x="866776" y="34924"/>
          <a:ext cx="228600" cy="228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161925</xdr:colOff>
      <xdr:row>0</xdr:row>
      <xdr:rowOff>47625</xdr:rowOff>
    </xdr:from>
    <xdr:to>
      <xdr:col>1</xdr:col>
      <xdr:colOff>473074</xdr:colOff>
      <xdr:row>0</xdr:row>
      <xdr:rowOff>358774</xdr:rowOff>
    </xdr:to>
    <xdr:pic>
      <xdr:nvPicPr>
        <xdr:cNvPr id="2" name="图片 1" descr="timg.jpg">
          <a:hlinkClick xmlns:r="http://schemas.openxmlformats.org/officeDocument/2006/relationships" r:id="rId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2"/>
        <a:stretch>
          <a:fillRect/>
        </a:stretch>
      </xdr:blipFill>
      <xdr:spPr>
        <a:xfrm>
          <a:off x="847725" y="47625"/>
          <a:ext cx="310515" cy="31051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352425</xdr:colOff>
      <xdr:row>0</xdr:row>
      <xdr:rowOff>28575</xdr:rowOff>
    </xdr:from>
    <xdr:to>
      <xdr:col>1</xdr:col>
      <xdr:colOff>663574</xdr:colOff>
      <xdr:row>0</xdr:row>
      <xdr:rowOff>339724</xdr:rowOff>
    </xdr:to>
    <xdr:pic>
      <xdr:nvPicPr>
        <xdr:cNvPr id="2" name="图片 1" descr="timg.jpg">
          <a:hlinkClick xmlns:r="http://schemas.openxmlformats.org/officeDocument/2006/relationships" r:id="rId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2"/>
        <a:stretch>
          <a:fillRect/>
        </a:stretch>
      </xdr:blipFill>
      <xdr:spPr>
        <a:xfrm>
          <a:off x="876300" y="28575"/>
          <a:ext cx="310515" cy="31051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361950</xdr:colOff>
      <xdr:row>0</xdr:row>
      <xdr:rowOff>19050</xdr:rowOff>
    </xdr:from>
    <xdr:to>
      <xdr:col>1</xdr:col>
      <xdr:colOff>673099</xdr:colOff>
      <xdr:row>0</xdr:row>
      <xdr:rowOff>330199</xdr:rowOff>
    </xdr:to>
    <xdr:pic>
      <xdr:nvPicPr>
        <xdr:cNvPr id="2" name="图片 1" descr="timg.jpg">
          <a:hlinkClick xmlns:r="http://schemas.openxmlformats.org/officeDocument/2006/relationships" r:id="rId1"/>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2"/>
        <a:stretch>
          <a:fillRect/>
        </a:stretch>
      </xdr:blipFill>
      <xdr:spPr>
        <a:xfrm>
          <a:off x="885825" y="19050"/>
          <a:ext cx="310515" cy="310515"/>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476250</xdr:colOff>
      <xdr:row>0</xdr:row>
      <xdr:rowOff>19050</xdr:rowOff>
    </xdr:from>
    <xdr:to>
      <xdr:col>1</xdr:col>
      <xdr:colOff>787399</xdr:colOff>
      <xdr:row>0</xdr:row>
      <xdr:rowOff>330199</xdr:rowOff>
    </xdr:to>
    <xdr:pic>
      <xdr:nvPicPr>
        <xdr:cNvPr id="2" name="图片 1" descr="timg.jpg">
          <a:hlinkClick xmlns:r="http://schemas.openxmlformats.org/officeDocument/2006/relationships" r:id="rId1"/>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2"/>
        <a:stretch>
          <a:fillRect/>
        </a:stretch>
      </xdr:blipFill>
      <xdr:spPr>
        <a:xfrm>
          <a:off x="895350" y="19050"/>
          <a:ext cx="310515" cy="310515"/>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581025</xdr:colOff>
      <xdr:row>0</xdr:row>
      <xdr:rowOff>19050</xdr:rowOff>
    </xdr:from>
    <xdr:to>
      <xdr:col>2</xdr:col>
      <xdr:colOff>225424</xdr:colOff>
      <xdr:row>0</xdr:row>
      <xdr:rowOff>330199</xdr:rowOff>
    </xdr:to>
    <xdr:pic>
      <xdr:nvPicPr>
        <xdr:cNvPr id="2" name="图片 1" descr="timg.jpg">
          <a:hlinkClick xmlns:r="http://schemas.openxmlformats.org/officeDocument/2006/relationships" r:id="rId1"/>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2"/>
        <a:stretch>
          <a:fillRect/>
        </a:stretch>
      </xdr:blipFill>
      <xdr:spPr>
        <a:xfrm>
          <a:off x="981075" y="19050"/>
          <a:ext cx="311149" cy="311149"/>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571500</xdr:colOff>
      <xdr:row>0</xdr:row>
      <xdr:rowOff>19050</xdr:rowOff>
    </xdr:from>
    <xdr:to>
      <xdr:col>1</xdr:col>
      <xdr:colOff>882649</xdr:colOff>
      <xdr:row>0</xdr:row>
      <xdr:rowOff>330199</xdr:rowOff>
    </xdr:to>
    <xdr:pic>
      <xdr:nvPicPr>
        <xdr:cNvPr id="2" name="图片 1" descr="timg.jpg">
          <a:hlinkClick xmlns:r="http://schemas.openxmlformats.org/officeDocument/2006/relationships" r:id="rId1"/>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2"/>
        <a:stretch>
          <a:fillRect/>
        </a:stretch>
      </xdr:blipFill>
      <xdr:spPr>
        <a:xfrm>
          <a:off x="866775" y="19050"/>
          <a:ext cx="311149" cy="311149"/>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581025</xdr:colOff>
      <xdr:row>0</xdr:row>
      <xdr:rowOff>9525</xdr:rowOff>
    </xdr:from>
    <xdr:to>
      <xdr:col>1</xdr:col>
      <xdr:colOff>825499</xdr:colOff>
      <xdr:row>0</xdr:row>
      <xdr:rowOff>320674</xdr:rowOff>
    </xdr:to>
    <xdr:pic>
      <xdr:nvPicPr>
        <xdr:cNvPr id="2" name="图片 1" descr="timg.jpg">
          <a:hlinkClick xmlns:r="http://schemas.openxmlformats.org/officeDocument/2006/relationships" r:id="rId1"/>
          <a:extLst>
            <a:ext uri="{FF2B5EF4-FFF2-40B4-BE49-F238E27FC236}">
              <a16:creationId xmlns:a16="http://schemas.microsoft.com/office/drawing/2014/main" id="{00000000-0008-0000-2200-000002000000}"/>
            </a:ext>
          </a:extLst>
        </xdr:cNvPr>
        <xdr:cNvPicPr>
          <a:picLocks noChangeAspect="1"/>
        </xdr:cNvPicPr>
      </xdr:nvPicPr>
      <xdr:blipFill>
        <a:blip xmlns:r="http://schemas.openxmlformats.org/officeDocument/2006/relationships" r:embed="rId2"/>
        <a:stretch>
          <a:fillRect/>
        </a:stretch>
      </xdr:blipFill>
      <xdr:spPr>
        <a:xfrm>
          <a:off x="847725" y="9525"/>
          <a:ext cx="310515" cy="310515"/>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396874</xdr:colOff>
      <xdr:row>0</xdr:row>
      <xdr:rowOff>28576</xdr:rowOff>
    </xdr:from>
    <xdr:to>
      <xdr:col>1</xdr:col>
      <xdr:colOff>682624</xdr:colOff>
      <xdr:row>0</xdr:row>
      <xdr:rowOff>314326</xdr:rowOff>
    </xdr:to>
    <xdr:pic>
      <xdr:nvPicPr>
        <xdr:cNvPr id="2" name="图片 1" descr="timg.jpg">
          <a:hlinkClick xmlns:r="http://schemas.openxmlformats.org/officeDocument/2006/relationships" r:id="rId1"/>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2"/>
        <a:stretch>
          <a:fillRect/>
        </a:stretch>
      </xdr:blipFill>
      <xdr:spPr>
        <a:xfrm>
          <a:off x="920749" y="28576"/>
          <a:ext cx="285750" cy="28575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523875</xdr:colOff>
      <xdr:row>0</xdr:row>
      <xdr:rowOff>0</xdr:rowOff>
    </xdr:from>
    <xdr:to>
      <xdr:col>1</xdr:col>
      <xdr:colOff>835024</xdr:colOff>
      <xdr:row>0</xdr:row>
      <xdr:rowOff>311149</xdr:rowOff>
    </xdr:to>
    <xdr:pic>
      <xdr:nvPicPr>
        <xdr:cNvPr id="2" name="图片 1" descr="timg.jpg">
          <a:hlinkClick xmlns:r="http://schemas.openxmlformats.org/officeDocument/2006/relationships" r:id="rId1"/>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2"/>
        <a:stretch>
          <a:fillRect/>
        </a:stretch>
      </xdr:blipFill>
      <xdr:spPr>
        <a:xfrm>
          <a:off x="876300" y="0"/>
          <a:ext cx="310515" cy="310515"/>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428625</xdr:colOff>
      <xdr:row>0</xdr:row>
      <xdr:rowOff>0</xdr:rowOff>
    </xdr:from>
    <xdr:to>
      <xdr:col>1</xdr:col>
      <xdr:colOff>739774</xdr:colOff>
      <xdr:row>0</xdr:row>
      <xdr:rowOff>311149</xdr:rowOff>
    </xdr:to>
    <xdr:pic>
      <xdr:nvPicPr>
        <xdr:cNvPr id="2" name="图片 1" descr="timg.jpg">
          <a:hlinkClick xmlns:r="http://schemas.openxmlformats.org/officeDocument/2006/relationships" r:id="rId1"/>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2"/>
        <a:stretch>
          <a:fillRect/>
        </a:stretch>
      </xdr:blipFill>
      <xdr:spPr>
        <a:xfrm>
          <a:off x="885825" y="0"/>
          <a:ext cx="310515" cy="310515"/>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657225</xdr:colOff>
      <xdr:row>0</xdr:row>
      <xdr:rowOff>0</xdr:rowOff>
    </xdr:from>
    <xdr:to>
      <xdr:col>1</xdr:col>
      <xdr:colOff>968374</xdr:colOff>
      <xdr:row>0</xdr:row>
      <xdr:rowOff>311149</xdr:rowOff>
    </xdr:to>
    <xdr:pic>
      <xdr:nvPicPr>
        <xdr:cNvPr id="2" name="图片 1" descr="timg.jpg">
          <a:hlinkClick xmlns:r="http://schemas.openxmlformats.org/officeDocument/2006/relationships" r:id="rId1"/>
          <a:extLst>
            <a:ext uri="{FF2B5EF4-FFF2-40B4-BE49-F238E27FC236}">
              <a16:creationId xmlns:a16="http://schemas.microsoft.com/office/drawing/2014/main" id="{00000000-0008-0000-2600-000002000000}"/>
            </a:ext>
          </a:extLst>
        </xdr:cNvPr>
        <xdr:cNvPicPr>
          <a:picLocks noChangeAspect="1"/>
        </xdr:cNvPicPr>
      </xdr:nvPicPr>
      <xdr:blipFill>
        <a:blip xmlns:r="http://schemas.openxmlformats.org/officeDocument/2006/relationships" r:embed="rId2"/>
        <a:stretch>
          <a:fillRect/>
        </a:stretch>
      </xdr:blipFill>
      <xdr:spPr>
        <a:xfrm>
          <a:off x="971550" y="0"/>
          <a:ext cx="310515" cy="3105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76200</xdr:colOff>
      <xdr:row>0</xdr:row>
      <xdr:rowOff>9525</xdr:rowOff>
    </xdr:from>
    <xdr:to>
      <xdr:col>2</xdr:col>
      <xdr:colOff>387349</xdr:colOff>
      <xdr:row>0</xdr:row>
      <xdr:rowOff>320674</xdr:rowOff>
    </xdr:to>
    <xdr:pic>
      <xdr:nvPicPr>
        <xdr:cNvPr id="4" name="图片 3" descr="timg.jpg">
          <a:hlinkClick xmlns:r="http://schemas.openxmlformats.org/officeDocument/2006/relationships" r:id="rId1"/>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2"/>
        <a:stretch>
          <a:fillRect/>
        </a:stretch>
      </xdr:blipFill>
      <xdr:spPr>
        <a:xfrm>
          <a:off x="838200" y="9525"/>
          <a:ext cx="310515" cy="310515"/>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2</xdr:col>
      <xdr:colOff>190500</xdr:colOff>
      <xdr:row>0</xdr:row>
      <xdr:rowOff>0</xdr:rowOff>
    </xdr:from>
    <xdr:to>
      <xdr:col>2</xdr:col>
      <xdr:colOff>501649</xdr:colOff>
      <xdr:row>0</xdr:row>
      <xdr:rowOff>311149</xdr:rowOff>
    </xdr:to>
    <xdr:pic>
      <xdr:nvPicPr>
        <xdr:cNvPr id="2" name="图片 1" descr="timg.jpg">
          <a:hlinkClick xmlns:r="http://schemas.openxmlformats.org/officeDocument/2006/relationships" r:id="rId1"/>
          <a:extLst>
            <a:ext uri="{FF2B5EF4-FFF2-40B4-BE49-F238E27FC236}">
              <a16:creationId xmlns:a16="http://schemas.microsoft.com/office/drawing/2014/main" id="{00000000-0008-0000-2700-000002000000}"/>
            </a:ext>
          </a:extLst>
        </xdr:cNvPr>
        <xdr:cNvPicPr>
          <a:picLocks noChangeAspect="1"/>
        </xdr:cNvPicPr>
      </xdr:nvPicPr>
      <xdr:blipFill>
        <a:blip xmlns:r="http://schemas.openxmlformats.org/officeDocument/2006/relationships" r:embed="rId2"/>
        <a:stretch>
          <a:fillRect/>
        </a:stretch>
      </xdr:blipFill>
      <xdr:spPr>
        <a:xfrm>
          <a:off x="914400" y="0"/>
          <a:ext cx="310515" cy="310515"/>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2</xdr:col>
      <xdr:colOff>142875</xdr:colOff>
      <xdr:row>0</xdr:row>
      <xdr:rowOff>19050</xdr:rowOff>
    </xdr:from>
    <xdr:to>
      <xdr:col>2</xdr:col>
      <xdr:colOff>454024</xdr:colOff>
      <xdr:row>0</xdr:row>
      <xdr:rowOff>330199</xdr:rowOff>
    </xdr:to>
    <xdr:pic>
      <xdr:nvPicPr>
        <xdr:cNvPr id="2" name="图片 1" descr="timg.jpg">
          <a:hlinkClick xmlns:r="http://schemas.openxmlformats.org/officeDocument/2006/relationships" r:id="rId1"/>
          <a:extLst>
            <a:ext uri="{FF2B5EF4-FFF2-40B4-BE49-F238E27FC236}">
              <a16:creationId xmlns:a16="http://schemas.microsoft.com/office/drawing/2014/main" id="{00000000-0008-0000-2800-000002000000}"/>
            </a:ext>
          </a:extLst>
        </xdr:cNvPr>
        <xdr:cNvPicPr>
          <a:picLocks noChangeAspect="1"/>
        </xdr:cNvPicPr>
      </xdr:nvPicPr>
      <xdr:blipFill>
        <a:blip xmlns:r="http://schemas.openxmlformats.org/officeDocument/2006/relationships" r:embed="rId2"/>
        <a:stretch>
          <a:fillRect/>
        </a:stretch>
      </xdr:blipFill>
      <xdr:spPr>
        <a:xfrm>
          <a:off x="828675" y="19050"/>
          <a:ext cx="310515" cy="310515"/>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447675</xdr:colOff>
      <xdr:row>0</xdr:row>
      <xdr:rowOff>38100</xdr:rowOff>
    </xdr:from>
    <xdr:to>
      <xdr:col>2</xdr:col>
      <xdr:colOff>6349</xdr:colOff>
      <xdr:row>0</xdr:row>
      <xdr:rowOff>349249</xdr:rowOff>
    </xdr:to>
    <xdr:pic>
      <xdr:nvPicPr>
        <xdr:cNvPr id="2" name="图片 1" descr="timg.jpg">
          <a:hlinkClick xmlns:r="http://schemas.openxmlformats.org/officeDocument/2006/relationships" r:id="rId1"/>
          <a:extLst>
            <a:ext uri="{FF2B5EF4-FFF2-40B4-BE49-F238E27FC236}">
              <a16:creationId xmlns:a16="http://schemas.microsoft.com/office/drawing/2014/main" id="{00000000-0008-0000-2900-000002000000}"/>
            </a:ext>
          </a:extLst>
        </xdr:cNvPr>
        <xdr:cNvPicPr>
          <a:picLocks noChangeAspect="1"/>
        </xdr:cNvPicPr>
      </xdr:nvPicPr>
      <xdr:blipFill>
        <a:blip xmlns:r="http://schemas.openxmlformats.org/officeDocument/2006/relationships" r:embed="rId2"/>
        <a:stretch>
          <a:fillRect/>
        </a:stretch>
      </xdr:blipFill>
      <xdr:spPr>
        <a:xfrm>
          <a:off x="828675" y="38100"/>
          <a:ext cx="311149" cy="311149"/>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2</xdr:col>
      <xdr:colOff>76200</xdr:colOff>
      <xdr:row>0</xdr:row>
      <xdr:rowOff>19050</xdr:rowOff>
    </xdr:from>
    <xdr:to>
      <xdr:col>2</xdr:col>
      <xdr:colOff>387349</xdr:colOff>
      <xdr:row>0</xdr:row>
      <xdr:rowOff>330199</xdr:rowOff>
    </xdr:to>
    <xdr:pic>
      <xdr:nvPicPr>
        <xdr:cNvPr id="2" name="图片 1" descr="timg.jpg">
          <a:hlinkClick xmlns:r="http://schemas.openxmlformats.org/officeDocument/2006/relationships" r:id="rId1"/>
          <a:extLst>
            <a:ext uri="{FF2B5EF4-FFF2-40B4-BE49-F238E27FC236}">
              <a16:creationId xmlns:a16="http://schemas.microsoft.com/office/drawing/2014/main" id="{00000000-0008-0000-2A00-000002000000}"/>
            </a:ext>
          </a:extLst>
        </xdr:cNvPr>
        <xdr:cNvPicPr>
          <a:picLocks noChangeAspect="1"/>
        </xdr:cNvPicPr>
      </xdr:nvPicPr>
      <xdr:blipFill>
        <a:blip xmlns:r="http://schemas.openxmlformats.org/officeDocument/2006/relationships" r:embed="rId2"/>
        <a:stretch>
          <a:fillRect/>
        </a:stretch>
      </xdr:blipFill>
      <xdr:spPr>
        <a:xfrm>
          <a:off x="1133475" y="19050"/>
          <a:ext cx="310515" cy="310515"/>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4</xdr:col>
      <xdr:colOff>66675</xdr:colOff>
      <xdr:row>0</xdr:row>
      <xdr:rowOff>38100</xdr:rowOff>
    </xdr:from>
    <xdr:to>
      <xdr:col>4</xdr:col>
      <xdr:colOff>377824</xdr:colOff>
      <xdr:row>0</xdr:row>
      <xdr:rowOff>349249</xdr:rowOff>
    </xdr:to>
    <xdr:pic>
      <xdr:nvPicPr>
        <xdr:cNvPr id="2" name="图片 1" descr="timg.jpg">
          <a:hlinkClick xmlns:r="http://schemas.openxmlformats.org/officeDocument/2006/relationships" r:id="rId1"/>
          <a:extLst>
            <a:ext uri="{FF2B5EF4-FFF2-40B4-BE49-F238E27FC236}">
              <a16:creationId xmlns:a16="http://schemas.microsoft.com/office/drawing/2014/main" id="{00000000-0008-0000-2B00-000002000000}"/>
            </a:ext>
          </a:extLst>
        </xdr:cNvPr>
        <xdr:cNvPicPr>
          <a:picLocks noChangeAspect="1"/>
        </xdr:cNvPicPr>
      </xdr:nvPicPr>
      <xdr:blipFill>
        <a:blip xmlns:r="http://schemas.openxmlformats.org/officeDocument/2006/relationships" r:embed="rId2"/>
        <a:stretch>
          <a:fillRect/>
        </a:stretch>
      </xdr:blipFill>
      <xdr:spPr>
        <a:xfrm>
          <a:off x="2447925" y="38100"/>
          <a:ext cx="310515" cy="310515"/>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457200</xdr:colOff>
      <xdr:row>0</xdr:row>
      <xdr:rowOff>0</xdr:rowOff>
    </xdr:from>
    <xdr:to>
      <xdr:col>2</xdr:col>
      <xdr:colOff>82549</xdr:colOff>
      <xdr:row>0</xdr:row>
      <xdr:rowOff>311149</xdr:rowOff>
    </xdr:to>
    <xdr:pic>
      <xdr:nvPicPr>
        <xdr:cNvPr id="2" name="图片 1" descr="timg.jpg">
          <a:hlinkClick xmlns:r="http://schemas.openxmlformats.org/officeDocument/2006/relationships" r:id="rId1"/>
          <a:extLst>
            <a:ext uri="{FF2B5EF4-FFF2-40B4-BE49-F238E27FC236}">
              <a16:creationId xmlns:a16="http://schemas.microsoft.com/office/drawing/2014/main" id="{00000000-0008-0000-2C00-000002000000}"/>
            </a:ext>
          </a:extLst>
        </xdr:cNvPr>
        <xdr:cNvPicPr>
          <a:picLocks noChangeAspect="1"/>
        </xdr:cNvPicPr>
      </xdr:nvPicPr>
      <xdr:blipFill>
        <a:blip xmlns:r="http://schemas.openxmlformats.org/officeDocument/2006/relationships" r:embed="rId2"/>
        <a:stretch>
          <a:fillRect/>
        </a:stretch>
      </xdr:blipFill>
      <xdr:spPr>
        <a:xfrm>
          <a:off x="876300" y="0"/>
          <a:ext cx="310515" cy="310515"/>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347870</xdr:colOff>
      <xdr:row>0</xdr:row>
      <xdr:rowOff>24847</xdr:rowOff>
    </xdr:from>
    <xdr:to>
      <xdr:col>1</xdr:col>
      <xdr:colOff>659019</xdr:colOff>
      <xdr:row>0</xdr:row>
      <xdr:rowOff>335996</xdr:rowOff>
    </xdr:to>
    <xdr:pic>
      <xdr:nvPicPr>
        <xdr:cNvPr id="2" name="图片 1" descr="timg.jpg">
          <a:hlinkClick xmlns:r="http://schemas.openxmlformats.org/officeDocument/2006/relationships" r:id="rId1"/>
          <a:extLst>
            <a:ext uri="{FF2B5EF4-FFF2-40B4-BE49-F238E27FC236}">
              <a16:creationId xmlns:a16="http://schemas.microsoft.com/office/drawing/2014/main" id="{00000000-0008-0000-2D00-000002000000}"/>
            </a:ext>
          </a:extLst>
        </xdr:cNvPr>
        <xdr:cNvPicPr>
          <a:picLocks noChangeAspect="1"/>
        </xdr:cNvPicPr>
      </xdr:nvPicPr>
      <xdr:blipFill>
        <a:blip xmlns:r="http://schemas.openxmlformats.org/officeDocument/2006/relationships" r:embed="rId2"/>
        <a:stretch>
          <a:fillRect/>
        </a:stretch>
      </xdr:blipFill>
      <xdr:spPr>
        <a:xfrm>
          <a:off x="766445" y="24765"/>
          <a:ext cx="311150" cy="31115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295275</xdr:colOff>
      <xdr:row>0</xdr:row>
      <xdr:rowOff>0</xdr:rowOff>
    </xdr:from>
    <xdr:to>
      <xdr:col>1</xdr:col>
      <xdr:colOff>606424</xdr:colOff>
      <xdr:row>0</xdr:row>
      <xdr:rowOff>311149</xdr:rowOff>
    </xdr:to>
    <xdr:pic>
      <xdr:nvPicPr>
        <xdr:cNvPr id="2" name="图片 1" descr="timg.jpg">
          <a:hlinkClick xmlns:r="http://schemas.openxmlformats.org/officeDocument/2006/relationships" r:id="rId1"/>
          <a:extLst>
            <a:ext uri="{FF2B5EF4-FFF2-40B4-BE49-F238E27FC236}">
              <a16:creationId xmlns:a16="http://schemas.microsoft.com/office/drawing/2014/main" id="{00000000-0008-0000-2E00-000002000000}"/>
            </a:ext>
          </a:extLst>
        </xdr:cNvPr>
        <xdr:cNvPicPr>
          <a:picLocks noChangeAspect="1"/>
        </xdr:cNvPicPr>
      </xdr:nvPicPr>
      <xdr:blipFill>
        <a:blip xmlns:r="http://schemas.openxmlformats.org/officeDocument/2006/relationships" r:embed="rId2"/>
        <a:stretch>
          <a:fillRect/>
        </a:stretch>
      </xdr:blipFill>
      <xdr:spPr>
        <a:xfrm>
          <a:off x="847725" y="0"/>
          <a:ext cx="310515" cy="310515"/>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533400</xdr:colOff>
      <xdr:row>0</xdr:row>
      <xdr:rowOff>0</xdr:rowOff>
    </xdr:from>
    <xdr:to>
      <xdr:col>1</xdr:col>
      <xdr:colOff>844549</xdr:colOff>
      <xdr:row>0</xdr:row>
      <xdr:rowOff>311149</xdr:rowOff>
    </xdr:to>
    <xdr:pic>
      <xdr:nvPicPr>
        <xdr:cNvPr id="2" name="图片 1" descr="timg.jpg">
          <a:hlinkClick xmlns:r="http://schemas.openxmlformats.org/officeDocument/2006/relationships" r:id="rId1"/>
          <a:extLst>
            <a:ext uri="{FF2B5EF4-FFF2-40B4-BE49-F238E27FC236}">
              <a16:creationId xmlns:a16="http://schemas.microsoft.com/office/drawing/2014/main" id="{00000000-0008-0000-2F00-000002000000}"/>
            </a:ext>
          </a:extLst>
        </xdr:cNvPr>
        <xdr:cNvPicPr>
          <a:picLocks noChangeAspect="1"/>
        </xdr:cNvPicPr>
      </xdr:nvPicPr>
      <xdr:blipFill>
        <a:blip xmlns:r="http://schemas.openxmlformats.org/officeDocument/2006/relationships" r:embed="rId2"/>
        <a:stretch>
          <a:fillRect/>
        </a:stretch>
      </xdr:blipFill>
      <xdr:spPr>
        <a:xfrm>
          <a:off x="828675" y="0"/>
          <a:ext cx="310515" cy="3105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390526</xdr:colOff>
      <xdr:row>0</xdr:row>
      <xdr:rowOff>0</xdr:rowOff>
    </xdr:from>
    <xdr:to>
      <xdr:col>1</xdr:col>
      <xdr:colOff>701675</xdr:colOff>
      <xdr:row>0</xdr:row>
      <xdr:rowOff>311149</xdr:rowOff>
    </xdr:to>
    <xdr:pic>
      <xdr:nvPicPr>
        <xdr:cNvPr id="2" name="图片 1" descr="timg.jpg">
          <a:hlinkClick xmlns:r="http://schemas.openxmlformats.org/officeDocument/2006/relationships" r:id="rId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2"/>
        <a:stretch>
          <a:fillRect/>
        </a:stretch>
      </xdr:blipFill>
      <xdr:spPr>
        <a:xfrm>
          <a:off x="838200" y="0"/>
          <a:ext cx="311150" cy="31051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104775</xdr:colOff>
      <xdr:row>0</xdr:row>
      <xdr:rowOff>19050</xdr:rowOff>
    </xdr:from>
    <xdr:to>
      <xdr:col>1</xdr:col>
      <xdr:colOff>415924</xdr:colOff>
      <xdr:row>0</xdr:row>
      <xdr:rowOff>330199</xdr:rowOff>
    </xdr:to>
    <xdr:pic>
      <xdr:nvPicPr>
        <xdr:cNvPr id="2" name="图片 1" descr="timg.jpg">
          <a:hlinkClick xmlns:r="http://schemas.openxmlformats.org/officeDocument/2006/relationships" r:id="rId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2"/>
        <a:stretch>
          <a:fillRect/>
        </a:stretch>
      </xdr:blipFill>
      <xdr:spPr>
        <a:xfrm>
          <a:off x="790575" y="19050"/>
          <a:ext cx="310515" cy="31051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295275</xdr:colOff>
      <xdr:row>0</xdr:row>
      <xdr:rowOff>57150</xdr:rowOff>
    </xdr:from>
    <xdr:to>
      <xdr:col>1</xdr:col>
      <xdr:colOff>606424</xdr:colOff>
      <xdr:row>0</xdr:row>
      <xdr:rowOff>368299</xdr:rowOff>
    </xdr:to>
    <xdr:pic>
      <xdr:nvPicPr>
        <xdr:cNvPr id="2" name="图片 1" descr="timg.jpg">
          <a:hlinkClick xmlns:r="http://schemas.openxmlformats.org/officeDocument/2006/relationships" r:id="rId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2"/>
        <a:stretch>
          <a:fillRect/>
        </a:stretch>
      </xdr:blipFill>
      <xdr:spPr>
        <a:xfrm>
          <a:off x="838200" y="57150"/>
          <a:ext cx="311149" cy="31114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142875</xdr:colOff>
      <xdr:row>0</xdr:row>
      <xdr:rowOff>0</xdr:rowOff>
    </xdr:from>
    <xdr:to>
      <xdr:col>1</xdr:col>
      <xdr:colOff>454024</xdr:colOff>
      <xdr:row>0</xdr:row>
      <xdr:rowOff>311149</xdr:rowOff>
    </xdr:to>
    <xdr:pic>
      <xdr:nvPicPr>
        <xdr:cNvPr id="2" name="图片 1" descr="timg.jpg">
          <a:hlinkClick xmlns:r="http://schemas.openxmlformats.org/officeDocument/2006/relationships" r:id="rId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2"/>
        <a:stretch>
          <a:fillRect/>
        </a:stretch>
      </xdr:blipFill>
      <xdr:spPr>
        <a:xfrm>
          <a:off x="828675" y="0"/>
          <a:ext cx="310515" cy="31051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847725</xdr:colOff>
      <xdr:row>0</xdr:row>
      <xdr:rowOff>0</xdr:rowOff>
    </xdr:from>
    <xdr:to>
      <xdr:col>1</xdr:col>
      <xdr:colOff>1158874</xdr:colOff>
      <xdr:row>0</xdr:row>
      <xdr:rowOff>311149</xdr:rowOff>
    </xdr:to>
    <xdr:pic>
      <xdr:nvPicPr>
        <xdr:cNvPr id="2" name="图片 1" descr="timg.jpg">
          <a:hlinkClick xmlns:r="http://schemas.openxmlformats.org/officeDocument/2006/relationships" r:id="rId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2"/>
        <a:stretch>
          <a:fillRect/>
        </a:stretch>
      </xdr:blipFill>
      <xdr:spPr>
        <a:xfrm>
          <a:off x="1352550" y="0"/>
          <a:ext cx="311149" cy="31114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647700</xdr:colOff>
      <xdr:row>0</xdr:row>
      <xdr:rowOff>28575</xdr:rowOff>
    </xdr:from>
    <xdr:to>
      <xdr:col>1</xdr:col>
      <xdr:colOff>958849</xdr:colOff>
      <xdr:row>0</xdr:row>
      <xdr:rowOff>339724</xdr:rowOff>
    </xdr:to>
    <xdr:pic>
      <xdr:nvPicPr>
        <xdr:cNvPr id="2" name="图片 1" descr="timg.jpg">
          <a:hlinkClick xmlns:r="http://schemas.openxmlformats.org/officeDocument/2006/relationships" r:id="rId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2"/>
        <a:stretch>
          <a:fillRect/>
        </a:stretch>
      </xdr:blipFill>
      <xdr:spPr>
        <a:xfrm>
          <a:off x="942975" y="28575"/>
          <a:ext cx="311149" cy="31114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表1" displayName="表1" ref="A1:A7" totalsRowShown="0">
  <autoFilter ref="A1:A7" xr:uid="{00000000-0009-0000-0100-000001000000}"/>
  <tableColumns count="1">
    <tableColumn id="1" xr3:uid="{00000000-0010-0000-0000-000001000000}" name="企业会计准则"/>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表2" displayName="表2" ref="C1:C5" totalsRowShown="0">
  <autoFilter ref="C1:C5" xr:uid="{00000000-0009-0000-0100-000002000000}"/>
  <tableColumns count="1">
    <tableColumn id="1" xr3:uid="{00000000-0010-0000-0100-000001000000}" name="事业单位会计准则"/>
  </tableColumns>
  <tableStyleInfo name="TableStyleMedium2"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8" Type="http://schemas.openxmlformats.org/officeDocument/2006/relationships/hyperlink" Target="&#25991;&#20214;&#20381;&#25454;\A000000-7.&#12298;&#31169;&#21215;&#25237;&#36164;&#22522;&#37329;&#30417;&#30563;&#31649;&#29702;&#26242;&#34892;&#21150;&#27861;&#12299;(&#35777;&#30417;&#20250;&#20196;&#31532;105&#21495;).docx" TargetMode="External"/><Relationship Id="rId13" Type="http://schemas.openxmlformats.org/officeDocument/2006/relationships/hyperlink" Target="&#25991;&#20214;&#20381;&#25454;\A000000-12.&#12298;&#36130;&#25919;&#37096;%20&#22269;&#23478;&#31246;&#21153;&#24635;&#23616;%20&#21457;&#23637;&#25913;&#38761;&#22996;%20&#24037;&#19994;&#21644;&#20449;&#24687;&#21270;&#37096;&#20851;&#20110;&#36827;&#19968;&#27493;&#40723;&#21169;&#38598;&#25104;&#30005;&#36335;&#20135;&#19994;&#21457;&#23637;&#20225;&#19994;&#25152;&#24471;&#31246;&#25919;&#31574;&#30340;&#36890;&#30693;&#12299;&#65288;&#36130;&#31246;&#12308;2015&#12309;6&#21495;&#65289;.docx" TargetMode="External"/><Relationship Id="rId18" Type="http://schemas.openxmlformats.org/officeDocument/2006/relationships/hyperlink" Target="&#25991;&#20214;&#20381;&#25454;\A000000-17.&#12298;&#36130;&#25919;&#37096;%20&#22269;&#23478;&#31246;&#21153;&#24635;&#23616;&#20851;&#20110;&#23436;&#21892;&#32929;&#26435;&#28608;&#21169;&#21644;&#25216;&#26415;&#20837;&#32929;&#26377;&#20851;&#25152;&#24471;&#31246;&#25919;&#31574;&#30340;&#36890;&#30693;&#12299;&#65288;&#36130;&#31246;&#12308;2016&#12309;101&#21495;&#65289;.docx" TargetMode="External"/><Relationship Id="rId26" Type="http://schemas.openxmlformats.org/officeDocument/2006/relationships/drawing" Target="../drawings/drawing2.xml"/><Relationship Id="rId3" Type="http://schemas.openxmlformats.org/officeDocument/2006/relationships/hyperlink" Target="&#25991;&#20214;&#20381;&#25454;\A000000-3.&#12298;&#36130;&#25919;&#37096;&#20851;&#20110;&#20462;&#35746;&#21360;&#21457;2018&#24180;&#24230;&#19968;&#33324;&#20225;&#19994;&#36130;&#21153;&#25253;&#34920;&#26684;&#24335;&#30340;&#36890;&#30693;&#12299;&#65288;&#36130;&#20250;&#12308;2018&#12309;15&#21495;&#65289;.docx" TargetMode="External"/><Relationship Id="rId21" Type="http://schemas.openxmlformats.org/officeDocument/2006/relationships/hyperlink" Target="&#25991;&#20214;&#20381;&#25454;\A000000-20.&#12298;&#22269;&#23478;&#31246;&#21153;&#24635;&#23616;&#20851;&#20110;&#36164;&#20135;&#65288;&#32929;&#26435;&#65289;&#21010;&#36716;&#20225;&#19994;&#25152;&#24471;&#31246;&#24449;&#31649;&#38382;&#39064;&#30340;&#20844;&#21578;&#12299;&#65288;&#22269;&#23478;&#31246;&#21153;&#24635;&#23616;&#20844;&#21578;2015&#24180;&#31532;40&#21495;&#65289;.docx" TargetMode="External"/><Relationship Id="rId7" Type="http://schemas.openxmlformats.org/officeDocument/2006/relationships/hyperlink" Target="&#25991;&#20214;&#20381;&#25454;\A000000-22.&#12298;&#21019;&#19994;&#25237;&#36164;&#20225;&#19994;&#31649;&#29702;&#26242;&#34892;&#21150;&#27861;&#12299;&#65288;&#22269;&#23478;&#21457;&#23637;&#21644;&#25913;&#38761;&#22996;&#21592;&#20250;&#20196;&#31532;39&#21495;&#65289;.docx" TargetMode="External"/><Relationship Id="rId12" Type="http://schemas.openxmlformats.org/officeDocument/2006/relationships/hyperlink" Target="&#25991;&#20214;&#20381;&#25454;\A000000-11.&#12298;&#36130;&#25919;&#37096;%20&#31246;&#21153;&#24635;&#23616;%20&#22269;&#23478;&#21457;&#23637;&#25913;&#38761;&#22996;%20&#24037;&#19994;&#21644;&#20449;&#24687;&#21270;&#37096;&#20851;&#20110;&#38598;&#25104;&#30005;&#36335;&#29983;&#20135;&#20225;&#19994;&#26377;&#20851;&#20225;&#19994;&#25152;&#24471;&#31246;&#25919;&#31574;&#38382;&#39064;&#30340;&#36890;&#30693;&#12299;&#65288;&#36130;&#31246;&#12308;2018&#12309;27&#21495;&#65289;.docx" TargetMode="External"/><Relationship Id="rId17" Type="http://schemas.openxmlformats.org/officeDocument/2006/relationships/hyperlink" Target="&#25991;&#20214;&#20381;&#25454;\A000000-16.&#12298;&#22269;&#23478;&#31246;&#21153;&#24635;&#23616;&#20851;&#20110;&#38750;&#36135;&#24065;&#24615;&#36164;&#20135;&#25237;&#36164;&#20225;&#19994;&#25152;&#24471;&#31246;&#26377;&#20851;&#24449;&#31649;&#38382;&#39064;&#30340;&#20844;&#21578;&#12299;&#65288;&#22269;&#23478;&#31246;&#21153;&#24635;&#23616;&#20844;&#21578;2015&#24180;&#31532;33&#21495;&#65289;.docx" TargetMode="External"/><Relationship Id="rId25" Type="http://schemas.openxmlformats.org/officeDocument/2006/relationships/printerSettings" Target="../printerSettings/printerSettings4.bin"/><Relationship Id="rId2" Type="http://schemas.openxmlformats.org/officeDocument/2006/relationships/hyperlink" Target="&#25991;&#20214;&#20381;&#25454;\A000000-2&#12298;&#22269;&#23478;&#31246;&#21153;&#24635;&#23616;&#20851;&#20110;&#20462;&#25913;&#37096;&#20998;&#31246;&#25910;&#35268;&#33539;&#24615;&#25991;&#20214;&#30340;&#20844;&#21578;&#12299;(&#22269;&#23478;&#31246;&#21153;&#24635;&#23616;&#20844;&#21578;2018&#24180;&#31532;31&#21495;).docx" TargetMode="External"/><Relationship Id="rId16" Type="http://schemas.openxmlformats.org/officeDocument/2006/relationships/hyperlink" Target="&#25991;&#20214;&#20381;&#25454;\A000000-15.&#12298;&#36130;&#25919;&#37096;%20&#22269;&#23478;&#31246;&#21153;&#24635;&#23616;&#20851;&#20110;&#38750;&#36135;&#24065;&#24615;&#36164;&#20135;&#25237;&#36164;&#20225;&#19994;&#25152;&#24471;&#31246;&#25919;&#31574;&#38382;&#39064;&#30340;&#36890;&#30693;&#12299;&#65288;&#36130;&#31246;&#12308;2014&#12309;116&#21495;&#65289;.docx" TargetMode="External"/><Relationship Id="rId20" Type="http://schemas.openxmlformats.org/officeDocument/2006/relationships/hyperlink" Target="&#25991;&#20214;&#20381;&#25454;\A000000-19.&#12298;&#36130;&#25919;&#37096;%20&#22269;&#23478;&#31246;&#21153;&#24635;&#23616;&#20851;&#20110;&#20419;&#36827;&#20225;&#19994;&#37325;&#32452;&#26377;&#20851;&#20225;&#19994;&#25152;&#24471;&#31246;&#22788;&#29702;&#38382;&#39064;&#30340;&#36890;&#30693;&#12299;&#65288;&#36130;&#31246;&#12308;2014&#12309;109&#21495;&#65289;.docx" TargetMode="External"/><Relationship Id="rId1" Type="http://schemas.openxmlformats.org/officeDocument/2006/relationships/hyperlink" Target="&#25991;&#20214;&#20381;&#25454;\A000000-1.&#12298;&#22269;&#23478;&#31246;&#21153;&#24635;&#23616;&#20851;&#20110;&#21360;&#21457;&#12296;&#36328;&#22320;&#21306;&#32463;&#33829;&#27719;&#24635;&#32435;&#31246;&#20225;&#19994;&#25152;&#24471;&#31246;&#24449;&#25910;&#31649;&#29702;&#21150;&#27861;&#12297;&#30340;&#20844;&#21578;&#12299;&#65288;&#22269;&#23478;&#31246;&#21153;&#24635;&#23616;&#20844;&#21578;2012&#24180;&#31532;57&#21495;&#65289;.docx" TargetMode="External"/><Relationship Id="rId6" Type="http://schemas.openxmlformats.org/officeDocument/2006/relationships/hyperlink" Target="&#25991;&#20214;&#20381;&#25454;\A000000-6.&#12298;&#20013;&#21326;&#20154;&#27665;&#20849;&#21644;&#22269;&#21512;&#20249;&#20225;&#19994;&#27861;&#12299;.docx" TargetMode="External"/><Relationship Id="rId11" Type="http://schemas.openxmlformats.org/officeDocument/2006/relationships/hyperlink" Target="&#25991;&#20214;&#20381;&#25454;\A000000-10.&#12298;&#36130;&#25919;&#37096;%20&#22269;&#23478;&#31246;&#21153;&#24635;&#23616;%20&#21457;&#23637;&#25913;&#38761;&#22996;%20&#24037;&#19994;&#21644;&#20449;&#24687;&#21270;&#37096;&#20851;&#20110;&#36719;&#20214;&#21644;&#38598;&#25104;&#30005;&#36335;&#20135;&#19994;&#20225;&#19994;&#25152;&#24471;&#31246;&#20248;&#24800;&#25919;&#31574;&#26377;&#20851;&#38382;&#39064;&#30340;&#36890;&#30693;&#12299;&#65288;&#36130;&#31246;&#12308;2016&#12309;49&#21495;&#65289;.docx" TargetMode="External"/><Relationship Id="rId24" Type="http://schemas.openxmlformats.org/officeDocument/2006/relationships/hyperlink" Target="&#25991;&#20214;&#20381;&#25454;\A000000-23.&#36130;&#25919;&#37096;%20&#31246;&#21153;&#24635;&#23616;&#20851;&#20110;&#38598;&#25104;&#30005;&#36335;&#35774;&#35745;&#21644;&#36719;&#20214;&#20135;&#19994;&#20225;&#19994;&#25152;&#24471;&#31246;&#25919;&#31574;&#30340;&#20844;&#21578;&#65288;&#36130;&#25919;&#37096;%20&#31246;&#21153;&#24635;&#23616;&#20844;&#21578;2019&#24180;&#31532;68&#21495;&#65289;.docx" TargetMode="External"/><Relationship Id="rId5" Type="http://schemas.openxmlformats.org/officeDocument/2006/relationships/hyperlink" Target="&#25991;&#20214;&#20381;&#25454;\A000000-5.&#12298;&#36130;&#25919;&#37096;%20&#31246;&#21153;&#24635;&#23616;&#20851;&#20110;&#23436;&#21892;&#20225;&#19994;&#22659;&#22806;&#25152;&#24471;&#31246;&#25910;&#25269;&#20813;&#25919;&#31574;&#38382;&#39064;&#30340;&#36890;&#30693;&#12299;&#65288;&#36130;&#31246;&#12308;2017&#12309;84&#21495;&#65289;.docx" TargetMode="External"/><Relationship Id="rId15" Type="http://schemas.openxmlformats.org/officeDocument/2006/relationships/hyperlink" Target="&#25991;&#20214;&#20381;&#25454;\A000000-14.&#12298;&#22269;&#23478;&#31246;&#21153;&#24635;&#23616;&#20851;&#20110;&#20225;&#19994;&#37325;&#32452;&#19994;&#21153;&#20225;&#19994;&#25152;&#24471;&#31246;&#24449;&#25910;&#31649;&#29702;&#33509;&#24178;&#38382;&#39064;&#30340;&#20844;&#21578;&#12299;&#65288;&#22269;&#23478;&#31246;&#21153;&#24635;&#23616;&#20844;&#21578;2015&#24180;&#31532;48&#21495;&#21457;&#24067;&#12289;&#22269;&#23478;&#31246;&#21153;&#24635;&#23616;&#20844;&#21578;2018&#24180;&#31532;31&#21495;&#20462;&#25913;&#65289;.docx" TargetMode="External"/><Relationship Id="rId23" Type="http://schemas.openxmlformats.org/officeDocument/2006/relationships/hyperlink" Target="&#25991;&#20214;&#20381;&#25454;\A000000-0.5&#36130;&#25919;&#37096;&#20851;&#20110;&#20462;&#35746;&#21360;&#21457;2019&#24180;&#24230;&#19968;&#33324;&#20225;&#19994;&#36130;&#21153;&#25253;&#34920;&#26684;&#24335;&#30340;&#36890;&#30693;&#65288;&#36130;&#20250;&#12308;2019&#12309;6&#21495;&#65289;.docx" TargetMode="External"/><Relationship Id="rId28" Type="http://schemas.openxmlformats.org/officeDocument/2006/relationships/comments" Target="../comments2.xml"/><Relationship Id="rId10" Type="http://schemas.openxmlformats.org/officeDocument/2006/relationships/hyperlink" Target="&#25991;&#20214;&#20381;&#25454;\A000000-9.&#12298;&#36130;&#25919;&#37096;%20&#31246;&#21153;&#24635;&#23616;%20&#21830;&#21153;&#37096;%20&#31185;&#25216;&#37096;%20&#22269;&#23478;&#21457;&#23637;&#25913;&#38761;&#22996;&#20851;&#20110;&#23558;&#26381;&#21153;&#36152;&#26131;&#21019;&#26032;&#21457;&#23637;&#35797;&#28857;&#22320;&#21306;&#25216;&#26415;&#20808;&#36827;&#22411;&#26381;&#21153;&#20225;&#19994;&#25152;&#24471;&#31246;&#25919;&#31574;&#25512;&#24191;&#33267;&#20840;&#22269;&#23454;&#26045;&#30340;&#36890;&#30693;&#12299;&#65288;&#36130;&#31246;&#12308;2018&#12309;44&#21495;&#65289;.docx" TargetMode="External"/><Relationship Id="rId19" Type="http://schemas.openxmlformats.org/officeDocument/2006/relationships/hyperlink" Target="&#25991;&#20214;&#20381;&#25454;\A000000-18.&#12298;&#22269;&#23478;&#31246;&#21153;&#24635;&#23616;&#20851;&#20110;&#32929;&#26435;&#28608;&#21169;&#21644;&#25216;&#26415;&#20837;&#32929;&#25152;&#24471;&#31246;&#24449;&#31649;&#38382;&#39064;&#30340;&#20844;&#21578;&#12299;&#65288;&#22269;&#23478;&#31246;&#21153;&#24635;&#23616;&#20844;&#21578;2016&#24180;&#31532;62&#21495;&#65289;.docx" TargetMode="External"/><Relationship Id="rId4" Type="http://schemas.openxmlformats.org/officeDocument/2006/relationships/hyperlink" Target="&#25991;&#20214;&#20381;&#25454;\A000000-4.&#12298;&#36130;&#25919;&#37096;%20&#31246;&#21153;&#24635;&#23616;&#20851;&#20110;&#36827;&#19968;&#27493;&#25193;&#22823;&#23567;&#22411;&#24494;&#21033;&#20225;&#19994;&#25152;&#24471;&#31246;&#20248;&#24800;&#25919;&#31574;&#33539;&#22260;&#30340;&#36890;&#30693;&#12299;&#65288;&#36130;&#31246;&#12308;2018&#12309;77&#21495;.docx" TargetMode="External"/><Relationship Id="rId9" Type="http://schemas.openxmlformats.org/officeDocument/2006/relationships/hyperlink" Target="&#25991;&#20214;&#20381;&#25454;\A000000-8.&#12298;&#36130;&#25919;&#37096;%20&#31246;&#21153;&#24635;&#23616;%20&#21830;&#21153;&#37096;%20&#31185;&#25216;&#37096;%20&#22269;&#23478;&#21457;&#23637;&#25913;&#38761;&#22996;&#20851;&#20110;&#23558;&#25216;&#26415;&#20808;&#36827;&#22411;&#26381;&#21153;&#20225;&#19994;&#25152;&#24471;&#31246;&#25919;&#31574;&#25512;&#24191;&#33267;&#20840;&#22269;&#23454;&#26045;&#30340;&#36890;&#30693;&#12299;&#65288;&#36130;&#31246;&#12308;2017&#12309;79&#21495;&#65289;.docx" TargetMode="External"/><Relationship Id="rId14" Type="http://schemas.openxmlformats.org/officeDocument/2006/relationships/hyperlink" Target="&#25991;&#20214;&#20381;&#25454;\A000000-13.&#12298;&#36130;&#25919;&#37096;%20&#22269;&#23478;&#31246;&#21153;&#24635;&#23616;&#20851;&#20110;&#20225;&#19994;&#37325;&#32452;&#19994;&#21153;&#20225;&#19994;&#25152;&#24471;&#31246;&#22788;&#29702;&#33509;&#24178;&#38382;&#39064;&#30340;&#36890;&#30693;&#12299;&#65288;&#36130;&#31246;&#12308;2009&#12309;59&#21495;.docx" TargetMode="External"/><Relationship Id="rId22" Type="http://schemas.openxmlformats.org/officeDocument/2006/relationships/hyperlink" Target="&#25991;&#20214;&#20381;&#25454;\A000000-21.&#12298;&#20225;&#19994;&#25919;&#31574;&#24615;&#25644;&#36801;&#25152;&#24471;&#31246;&#31649;&#29702;&#21150;&#27861;&#12299;&#65288;&#22269;&#23478;&#31246;&#21153;&#24635;&#23616;&#20844;&#21578;2012&#24180;&#31532;40&#21495;&#21457;&#24067;&#65289;.docx" TargetMode="External"/><Relationship Id="rId27"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25991;&#20214;&#20381;&#25454;\A100000-1.&#12298;&#36130;&#25919;&#37096;&#20851;&#20110;&#20462;&#35746;&#21360;&#21457;2018&#24180;&#24230;&#19968;&#33324;&#20225;&#19994;&#36130;&#21153;&#25253;&#34920;&#26684;&#24335;&#30340;&#36890;&#30693;&#12299;&#65288;&#36130;&#20250;&#12308;2018&#12309;15&#21495;.docx"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20.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hyperlink" Target="&#25991;&#20214;&#20381;&#25454;\A105000-3&#12289;&#36130;&#25919;&#37096;%20&#31246;&#21153;&#24635;&#23616;&#20851;&#20110;&#20445;&#38505;&#20225;&#19994;&#25163;&#32493;&#36153;&#21450;&#20323;&#37329;&#25903;&#20986;&#31246;&#21069;&#25187;&#38500;&#25919;&#31574;&#30340;&#20844;&#21578;&#65288;&#36130;&#25919;&#37096;%20&#31246;&#21153;&#24635;&#23616;&#20844;&#21578;2019&#24180;&#31532;72&#21495;&#65289;.docx" TargetMode="External"/><Relationship Id="rId7" Type="http://schemas.openxmlformats.org/officeDocument/2006/relationships/vmlDrawing" Target="../drawings/vmlDrawing4.vml"/><Relationship Id="rId2" Type="http://schemas.openxmlformats.org/officeDocument/2006/relationships/hyperlink" Target="&#25991;&#20214;&#20381;&#25454;\A105000-2&#12289;&#12298;&#20225;&#19994;&#20250;&#35745;&#20934;&#21017;&#31532;14&#21495;&#8212;&#8212;&#25910;&#20837;&#12299;&#65288;&#36130;&#20250;&#12308;2017&#12309;22&#21495;&#21457;&#24067;&#65289;.docx" TargetMode="External"/><Relationship Id="rId1" Type="http://schemas.openxmlformats.org/officeDocument/2006/relationships/hyperlink" Target="&#25991;&#20214;&#20381;&#25454;\A105000-1&#12289;&#12298;&#36130;&#25919;&#37096;%20&#22269;&#23478;&#31246;&#21153;&#24635;&#23616;&#20851;&#20110;&#21512;&#20249;&#20225;&#19994;&#21512;&#20249;&#20154;&#25152;&#24471;&#31246;&#38382;&#39064;&#30340;&#36890;&#30693;&#12299;&#65288;&#36130;&#31246;&#12308;2008&#12309;159&#21495;&#65289;.docx" TargetMode="External"/><Relationship Id="rId6" Type="http://schemas.openxmlformats.org/officeDocument/2006/relationships/drawing" Target="../drawings/drawing10.xml"/><Relationship Id="rId5" Type="http://schemas.openxmlformats.org/officeDocument/2006/relationships/printerSettings" Target="../printerSettings/printerSettings12.bin"/><Relationship Id="rId4" Type="http://schemas.openxmlformats.org/officeDocument/2006/relationships/hyperlink" Target="&#25991;&#20214;&#20381;&#25454;\A105000-4&#12289;&#36130;&#25919;&#37096;%20&#31246;&#21153;&#24635;&#23616;&#20851;&#20110;&#27704;&#32493;&#20538;&#20225;&#19994;&#25152;&#24471;&#31246;&#25919;&#31574;&#38382;&#39064;&#30340;&#20844;&#21578;&#65288;&#36130;&#25919;&#37096;%20&#31246;&#21153;&#24635;&#23616;&#20844;&#21578;2019&#24180;&#31532;64&#21495;&#65289;.docx" TargetMode="External"/></Relationships>
</file>

<file path=xl/worksheets/_rels/sheet21.xml.rels><?xml version="1.0" encoding="UTF-8" standalone="yes"?>
<Relationships xmlns="http://schemas.openxmlformats.org/package/2006/relationships"><Relationship Id="rId3" Type="http://schemas.openxmlformats.org/officeDocument/2006/relationships/hyperlink" Target="&#25991;&#20214;&#20381;&#25454;\A105010-3&#12289;&#12298;&#22269;&#23478;&#31246;&#21153;&#24635;&#23616;&#20851;&#20110;&#20225;&#19994;&#25152;&#24471;&#31246;&#26377;&#20851;&#38382;&#39064;&#30340;&#20844;&#21578;&#12299;&#65288;&#22269;&#23478;&#31246;&#21153;&#24635;&#23616;&#20844;&#21578;2016&#24180;&#31532;80&#21495;&#65289;.docx" TargetMode="External"/><Relationship Id="rId2" Type="http://schemas.openxmlformats.org/officeDocument/2006/relationships/hyperlink" Target="&#25991;&#20214;&#20381;&#25454;\A105010-2&#12289;&#12298;&#22269;&#23478;&#31246;&#21153;&#24635;&#23616;&#20851;&#20110;&#21360;&#21457;&#12296;&#25151;&#22320;&#20135;&#24320;&#21457;&#32463;&#33829;&#19994;&#21153;&#20225;&#19994;&#25152;&#24471;&#31246;&#22788;&#29702;&#21150;&#27861;&#12297;&#30340;&#36890;&#30693;&#12299;&#65288;&#22269;&#31246;&#21457;&#12308;2009&#12309;31&#21495;&#65289;.docx" TargetMode="External"/><Relationship Id="rId1" Type="http://schemas.openxmlformats.org/officeDocument/2006/relationships/hyperlink" Target="&#25991;&#20214;&#20381;&#25454;\A105010-1&#12289;&#12298;&#22269;&#23478;&#31246;&#21153;&#24635;&#23616;&#20851;&#20110;&#20225;&#19994;&#22788;&#32622;&#36164;&#20135;&#25152;&#24471;&#31246;&#22788;&#29702;&#38382;&#39064;&#30340;&#36890;&#30693;&#12299;&#65288;&#22269;&#31246;&#20989;&#12308;2008&#12309;828&#21495;&#65289;.docx" TargetMode="External"/><Relationship Id="rId5" Type="http://schemas.openxmlformats.org/officeDocument/2006/relationships/drawing" Target="../drawings/drawing11.xml"/><Relationship Id="rId4"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25991;&#20214;&#20381;&#25454;\A105020-2&#12289;&#12298;&#22269;&#23478;&#31246;&#21153;&#24635;&#23616;&#20851;&#20110;&#30830;&#35748;&#20225;&#19994;&#25152;&#24471;&#31246;&#25910;&#20837;&#33509;&#24178;&#38382;&#39064;&#30340;&#36890;&#30693;&#12299;&#65288;&#22269;&#31246;&#20989;&#12308;2008&#12309;875&#21495;&#65289;.docx" TargetMode="External"/><Relationship Id="rId1" Type="http://schemas.openxmlformats.org/officeDocument/2006/relationships/hyperlink" Target="&#25991;&#20214;&#20381;&#25454;\A105020-1&#12289;&#12298;&#22269;&#23478;&#31246;&#21153;&#24635;&#23616;&#20851;&#20110;&#36143;&#24443;&#33853;&#23454;&#20225;&#19994;&#25152;&#24471;&#31246;&#27861;&#33509;&#24178;&#31246;&#25910;&#38382;&#39064;&#30340;&#36890;&#30693;&#12299;&#65288;&#22269;&#31246;&#20989;&#12308;2010&#12309;79&#21495;&#65289;.docx"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drawing" Target="../drawings/drawing12.xml"/></Relationships>
</file>

<file path=xl/worksheets/_rels/sheet23.xml.rels><?xml version="1.0" encoding="UTF-8" standalone="yes"?>
<Relationships xmlns="http://schemas.openxmlformats.org/package/2006/relationships"><Relationship Id="rId8" Type="http://schemas.openxmlformats.org/officeDocument/2006/relationships/vmlDrawing" Target="../drawings/vmlDrawing6.vml"/><Relationship Id="rId3" Type="http://schemas.openxmlformats.org/officeDocument/2006/relationships/hyperlink" Target="&#25991;&#20214;&#20381;&#25454;\A105030-3&#12289;&#12298;&#20225;&#19994;&#20250;&#35745;&#20934;&#21017;&#31532;23&#21495;&#8212;&#8212;&#37329;&#34701;&#36164;&#20135;&#36716;&#31227;&#12299;&#65288;&#36130;&#20250;&#12308;2017&#12309;8&#21495;&#21457;&#24067;.docx" TargetMode="External"/><Relationship Id="rId7" Type="http://schemas.openxmlformats.org/officeDocument/2006/relationships/drawing" Target="../drawings/drawing13.xml"/><Relationship Id="rId2" Type="http://schemas.openxmlformats.org/officeDocument/2006/relationships/hyperlink" Target="&#25991;&#20214;&#20381;&#25454;\A105030-2&#12289;&#12298;&#20225;&#19994;&#20250;&#35745;&#20934;&#21017;&#31532;22&#21495;&#8212;&#8212;&#37329;&#34701;&#24037;&#20855;&#30830;&#35748;&#21644;&#35745;&#37327;&#12299;&#65288;&#36130;&#20250;&#12308;2017&#12309;7&#21495;&#21457;&#24067;).docx" TargetMode="External"/><Relationship Id="rId1" Type="http://schemas.openxmlformats.org/officeDocument/2006/relationships/hyperlink" Target="&#25991;&#20214;&#20381;&#25454;\A105030-1&#12289;&#12298;&#22269;&#23478;&#31246;&#21153;&#24635;&#23616;&#20851;&#20110;&#36143;&#24443;&#33853;&#23454;&#20225;&#19994;&#25152;&#24471;&#31246;&#27861;&#33509;&#24178;&#31246;&#25910;&#38382;&#39064;&#30340;&#36890;&#30693;&#12299;&#65288;&#22269;&#31246;&#20989;&#12308;2010&#12309;79&#21495;&#65289;.docx" TargetMode="External"/><Relationship Id="rId6" Type="http://schemas.openxmlformats.org/officeDocument/2006/relationships/printerSettings" Target="../printerSettings/printerSettings15.bin"/><Relationship Id="rId5" Type="http://schemas.openxmlformats.org/officeDocument/2006/relationships/hyperlink" Target="&#25991;&#20214;&#20381;&#25454;\A105030-5&#12289;&#12298;&#20225;&#19994;&#20250;&#35745;&#20934;&#21017;&#31532;37&#21495;&#8212;&#8212;&#37329;&#34701;&#24037;&#20855;&#21015;&#25253;&#12299;&#65288;&#36130;&#20250;&#12308;2017&#12309;14&#21495;&#21457;&#24067;&#65289;.docx" TargetMode="External"/><Relationship Id="rId4" Type="http://schemas.openxmlformats.org/officeDocument/2006/relationships/hyperlink" Target="&#25991;&#20214;&#20381;&#25454;\A105030-4&#12289;&#12298;&#20225;&#19994;&#20250;&#35745;&#20934;&#21017;&#31532;24&#21495;&#8212;&#8212;&#22871;&#26399;&#20250;&#35745;&#12299;&#65288;&#36130;&#20250;&#12308;2017&#12309;9&#21495;&#21457;&#24067;&#65289;.docx" TargetMode="External"/><Relationship Id="rId9" Type="http://schemas.openxmlformats.org/officeDocument/2006/relationships/comments" Target="../comments6.xml"/></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6.bin"/><Relationship Id="rId1" Type="http://schemas.openxmlformats.org/officeDocument/2006/relationships/hyperlink" Target="&#25991;&#20214;&#20381;&#25454;\A105040&#12289;&#12298;&#36130;&#25919;&#37096;%20&#22269;&#23478;&#31246;&#21153;&#24635;&#23616;&#20851;&#20110;&#19987;&#39033;&#29992;&#36884;&#36130;&#25919;&#24615;&#36164;&#37329;&#20225;&#19994;&#25152;&#24471;&#31246;&#22788;&#29702;&#38382;&#39064;&#30340;&#36890;&#30693;&#12299;&#65288;&#36130;&#31246;&#12308;2011&#12309;70&#21495;&#65289;.docx"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25.xml.rels><?xml version="1.0" encoding="UTF-8" standalone="yes"?>
<Relationships xmlns="http://schemas.openxmlformats.org/package/2006/relationships"><Relationship Id="rId8" Type="http://schemas.openxmlformats.org/officeDocument/2006/relationships/hyperlink" Target="&#25991;&#20214;&#20381;&#25454;\A105050-8&#12289;&#12298;&#19978;&#24066;&#20844;&#21496;&#32929;&#26435;&#28608;&#21169;&#31649;&#29702;&#21150;&#27861;&#12299;&#65288;&#20013;&#22269;&#35777;&#21048;&#30417;&#30563;&#31649;&#29702;&#22996;&#21592;&#20250;&#20196;&#31532;126&#21495;&#65289;.docx" TargetMode="External"/><Relationship Id="rId13" Type="http://schemas.openxmlformats.org/officeDocument/2006/relationships/comments" Target="../comments8.xml"/><Relationship Id="rId3" Type="http://schemas.openxmlformats.org/officeDocument/2006/relationships/hyperlink" Target="&#25991;&#20214;&#20381;&#25454;\A105050-3&#12289;&#12298;&#36130;&#25919;&#37096;%20&#22269;&#23478;&#31246;&#21153;&#24635;&#23616;&#20851;&#20110;&#36827;&#19968;&#27493;&#40723;&#21169;&#36719;&#20214;&#20135;&#19994;&#21644;&#38598;&#25104;&#30005;&#36335;&#20135;&#19994;&#21457;&#23637;&#20225;&#19994;&#25152;&#24471;&#31246;&#25919;&#31574;&#30340;&#36890;&#30693;&#12299;&#65288;&#36130;&#31246;&#12308;2012&#12309;27&#21495;&#65289;.docx" TargetMode="External"/><Relationship Id="rId7" Type="http://schemas.openxmlformats.org/officeDocument/2006/relationships/hyperlink" Target="&#25991;&#20214;&#20381;&#25454;\A105050-7&#12289;&#12298;&#36130;&#25919;&#37096;%20&#31246;&#21153;&#24635;&#23616;&#20851;&#20110;&#20225;&#19994;&#32844;&#24037;&#25945;&#32946;&#32463;&#36153;&#31246;&#21069;&#25187;&#38500;&#25919;&#31574;&#30340;&#36890;&#30693;&#12299;&#65288;&#36130;&#31246;&#12308;2018&#12309;51&#21495;&#65289;.docx" TargetMode="External"/><Relationship Id="rId12" Type="http://schemas.openxmlformats.org/officeDocument/2006/relationships/vmlDrawing" Target="../drawings/vmlDrawing8.vml"/><Relationship Id="rId2" Type="http://schemas.openxmlformats.org/officeDocument/2006/relationships/hyperlink" Target="&#25991;&#20214;&#20381;&#25454;\A105050-2&#12289;&#12298;&#36130;&#25919;&#37096;%20&#22269;&#23478;&#31246;&#21153;&#24635;&#23616;&#20851;&#20110;&#25206;&#25345;&#21160;&#28459;&#20135;&#19994;&#21457;&#23637;&#26377;&#20851;&#31246;&#25910;&#25919;&#31574;&#38382;&#39064;&#30340;&#36890;&#30693;&#12299;&#65288;&#36130;&#31246;&#12308;2009&#12309;65&#21495;&#65289;.docx" TargetMode="External"/><Relationship Id="rId1" Type="http://schemas.openxmlformats.org/officeDocument/2006/relationships/hyperlink" Target="&#25991;&#20214;&#20381;&#25454;\A105050-1&#12289;&#12298;&#22269;&#23478;&#31246;&#21153;&#24635;&#23616;&#20851;&#20110;&#20225;&#19994;&#24037;&#36164;&#34218;&#37329;&#21450;&#32844;&#24037;&#31119;&#21033;&#36153;&#25187;&#38500;&#38382;&#39064;&#30340;&#36890;&#30693;&#12299;&#65288;&#22269;&#31246;&#20989;&#12308;2009&#12309;3&#21495;&#65289;.docx" TargetMode="External"/><Relationship Id="rId6" Type="http://schemas.openxmlformats.org/officeDocument/2006/relationships/hyperlink" Target="&#25991;&#20214;&#20381;&#25454;\A105050-6&#12289;&#12298;&#22269;&#23478;&#31246;&#21153;&#24635;&#23616;&#20851;&#20110;&#20225;&#19994;&#24037;&#36164;&#34218;&#37329;&#21644;&#32844;&#24037;&#31119;&#21033;&#36153;&#31561;&#25903;&#20986;&#31246;&#21069;&#25187;&#38500;&#38382;&#39064;&#30340;&#20844;&#21578;&#12299;&#65288;&#22269;&#23478;&#31246;&#21153;&#24635;&#23616;&#20844;&#21578;2015&#24180;&#31532;34&#21495;&#65289;.docx" TargetMode="External"/><Relationship Id="rId11" Type="http://schemas.openxmlformats.org/officeDocument/2006/relationships/drawing" Target="../drawings/drawing15.xml"/><Relationship Id="rId5" Type="http://schemas.openxmlformats.org/officeDocument/2006/relationships/hyperlink" Target="&#25991;&#20214;&#20381;&#25454;\A105050-5&#12289;&#12298;&#36130;&#25919;&#37096;%20&#22269;&#23478;&#31246;&#21153;&#24635;&#23616;%20&#21830;&#21153;&#37096;%20&#31185;&#25216;&#37096;&#22269;&#23478;&#21457;&#23637;&#25913;&#38761;&#22996;&#20851;&#20110;&#23436;&#21892;&#25216;&#26415;&#20808;&#36827;&#22411;&#26381;&#21153;&#20225;&#19994;&#26377;&#20851;&#20225;&#19994;&#25152;&#24471;&#31246;&#25919;&#31574;&#38382;&#39064;&#30340;&#36890;&#30693;&#12299;&#65288;&#36130;&#31246;&#12308;2014&#12309;59&#21495;&#65289;.docx" TargetMode="External"/><Relationship Id="rId10" Type="http://schemas.openxmlformats.org/officeDocument/2006/relationships/printerSettings" Target="../printerSettings/printerSettings17.bin"/><Relationship Id="rId4" Type="http://schemas.openxmlformats.org/officeDocument/2006/relationships/hyperlink" Target="&#25991;&#20214;&#20381;&#25454;\A105050-4&#12289;&#12298;&#22269;&#23478;&#31246;&#21153;&#24635;&#23616;&#20851;&#20110;&#25105;&#22269;&#23621;&#27665;&#20225;&#19994;&#23454;&#34892;&#32929;&#26435;&#28608;&#21169;&#35745;&#21010;&#26377;&#20851;&#20225;&#19994;&#25152;&#24471;&#31246;&#22788;&#29702;&#38382;&#39064;&#30340;&#20844;&#21578;&#12299;&#65288;&#22269;&#23478;&#31246;&#21153;&#24635;&#23616;&#20844;&#21578;2012&#24180;&#31532;18&#21495;&#65289;.docx" TargetMode="External"/><Relationship Id="rId9" Type="http://schemas.openxmlformats.org/officeDocument/2006/relationships/hyperlink" Target="&#25991;&#20214;&#20381;&#25454;\A105050-9&#12289;%20&#36130;&#25919;&#37096;&#31246;&#21153;&#24635;&#23616;&#20851;&#20110;&#20225;&#19994;&#32844;&#24037;&#25945;&#32946;&#32463;&#36153;&#31246;&#21069;&#25187;&#38500;&#25919;&#31574;&#30340;&#36890;&#30693;(&#36130;&#31246;&#12308;2018&#12309;51&#21495;).docx"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8.bin"/><Relationship Id="rId1" Type="http://schemas.openxmlformats.org/officeDocument/2006/relationships/hyperlink" Target="&#25991;&#20214;&#20381;&#25454;\A105060&#12289;&#12298;&#36130;&#25919;&#37096;%20&#22269;&#23478;&#31246;&#21153;&#24635;&#23616;&#20851;&#20110;&#24191;&#21578;&#36153;&#21644;&#19994;&#21153;&#23459;&#20256;&#36153;&#25903;&#20986;&#31246;&#21069;&#25187;&#38500;&#25919;&#31574;&#30340;&#36890;&#30693;&#12299;&#65288;&#36130;&#31246;&#12308;2012&#12309;48&#21495;&#65289;.docx"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27.xml.rels><?xml version="1.0" encoding="UTF-8" standalone="yes"?>
<Relationships xmlns="http://schemas.openxmlformats.org/package/2006/relationships"><Relationship Id="rId8" Type="http://schemas.openxmlformats.org/officeDocument/2006/relationships/comments" Target="../comments10.xml"/><Relationship Id="rId3" Type="http://schemas.openxmlformats.org/officeDocument/2006/relationships/hyperlink" Target="&#25991;&#20214;&#20381;&#25454;\A105070-3&#12289;&#12298;&#36130;&#25919;&#37096;%20&#31246;&#21153;&#24635;&#23616;&#20851;&#20110;&#20844;&#30410;&#24615;&#25424;&#36192;&#25903;&#20986;&#20225;&#19994;&#25152;&#24471;&#31246;&#31246;&#21069;&#32467;&#36716;&#25187;&#38500;&#26377;&#20851;&#25919;&#31574;&#30340;&#36890;&#30693;&#12299;&#65288;&#36130;&#31246;&#12308;2018&#12309;15&#21495;&#65289;.docx" TargetMode="External"/><Relationship Id="rId7" Type="http://schemas.openxmlformats.org/officeDocument/2006/relationships/vmlDrawing" Target="../drawings/vmlDrawing10.vml"/><Relationship Id="rId2" Type="http://schemas.openxmlformats.org/officeDocument/2006/relationships/hyperlink" Target="&#25991;&#20214;&#20381;&#25454;\A105070-2&#12289;&#36130;&#25919;&#37096;%20&#31246;&#21153;&#24635;&#23616;%20&#22269;&#21153;&#38498;&#25206;&#36139;&#21150;&#20851;&#20110;&#20225;&#19994;&#25206;&#36139;&#25424;&#36192;&#25152;&#24471;&#31246;&#31246;&#21069;&#25187;&#38500;&#25919;&#31574;&#30340;&#20844;&#21578;&#65288;&#36130;&#25919;&#37096;%20&#31246;&#21153;&#24635;&#23616;%20&#22269;&#21153;&#38498;&#25206;&#36139;&#21150;&#20844;&#21578;2019&#24180;&#31532;49&#21495;&#65289;.docx" TargetMode="External"/><Relationship Id="rId1" Type="http://schemas.openxmlformats.org/officeDocument/2006/relationships/hyperlink" Target="&#25991;&#20214;&#20381;&#25454;\A105070&#12289;&#12298;&#36130;&#25919;&#37096;%20&#22269;&#23478;&#31246;&#21153;&#24635;&#23616;&#20851;&#20110;&#20844;&#30410;&#24615;&#25424;&#36192;&#31246;&#21069;&#25187;&#38500;&#26377;&#20851;&#38382;&#39064;&#30340;&#36890;&#30693;&#12299;&#65288;&#36130;&#31246;&#12308;2008&#12309;160&#21495;&#65289;.docx" TargetMode="External"/><Relationship Id="rId6" Type="http://schemas.openxmlformats.org/officeDocument/2006/relationships/drawing" Target="../drawings/drawing17.xml"/><Relationship Id="rId5" Type="http://schemas.openxmlformats.org/officeDocument/2006/relationships/printerSettings" Target="../printerSettings/printerSettings19.bin"/><Relationship Id="rId4" Type="http://schemas.openxmlformats.org/officeDocument/2006/relationships/hyperlink" Target="&#25991;&#20214;&#20381;&#25454;\A105070-4&#12289;&#12298;&#36130;&#25919;&#37096;&#12288;&#31246;&#21153;&#24635;&#23616;&#20851;&#20110;&#20844;&#20849;&#31199;&#36161;&#20303;&#25151;&#31246;&#25910;&#20248;&#24800;&#25919;&#31574;&#30340;&#20844;&#21578;&#12299;&#65288;&#36130;&#25919;&#37096;%20&#31246;&#21153;&#24635;&#23616;&#20844;&#21578;2019&#24180;&#31532;61&#21495;&#65289;.docx" TargetMode="External"/></Relationships>
</file>

<file path=xl/worksheets/_rels/sheet28.xml.rels><?xml version="1.0" encoding="UTF-8" standalone="yes"?>
<Relationships xmlns="http://schemas.openxmlformats.org/package/2006/relationships"><Relationship Id="rId8" Type="http://schemas.openxmlformats.org/officeDocument/2006/relationships/hyperlink" Target="&#25991;&#20214;&#20381;&#25454;\A105080-8&#12289;&#12298;&#36130;&#25919;&#37096;%20&#22269;&#23478;&#31246;&#21153;&#24635;&#23616;&#20851;&#20110;&#36827;&#19968;&#27493;&#23436;&#21892;&#22266;&#23450;&#36164;&#20135;&#21152;&#36895;&#25240;&#26087;&#20225;&#19994;&#25152;&#24471;&#31246;&#25919;&#31574;&#30340;&#36890;&#30693;&#12299;&#65288;&#36130;&#31246;&#12308;2015&#12309;106&#21495;&#65289;.docx" TargetMode="External"/><Relationship Id="rId13" Type="http://schemas.openxmlformats.org/officeDocument/2006/relationships/drawing" Target="../drawings/drawing18.xml"/><Relationship Id="rId3" Type="http://schemas.openxmlformats.org/officeDocument/2006/relationships/hyperlink" Target="&#25991;&#20214;&#20381;&#25454;\A105080-3&#12289;&#12298;&#22269;&#23478;&#31246;&#21153;&#24635;&#23616;&#20851;&#20110;&#20225;&#19994;&#25152;&#24471;&#31246;&#33509;&#24178;&#38382;&#39064;&#30340;&#20844;&#21578;&#12299;&#65288;&#22269;&#23478;&#31246;&#21153;&#24635;&#23616;&#20844;&#21578;2011&#24180;&#31532;34&#21495;&#65289;.docx" TargetMode="External"/><Relationship Id="rId7" Type="http://schemas.openxmlformats.org/officeDocument/2006/relationships/hyperlink" Target="&#25991;&#20214;&#20381;&#25454;\A105080-7&#12289;&#12298;&#36130;&#25919;&#37096;%20&#22269;&#23478;&#31246;&#21153;&#24635;&#23616;&#20851;&#20110;&#23436;&#21892;&#22266;&#23450;&#36164;&#20135;&#21152;&#36895;&#25240;&#26087;&#31246;&#25910;&#25919;&#31574;&#26377;&#20851;&#38382;&#39064;&#30340;&#36890;&#30693;&#12299;&#65288;&#36130;&#31246;&#12308;2014&#12309;75&#21495;&#65289;.docx" TargetMode="External"/><Relationship Id="rId12" Type="http://schemas.openxmlformats.org/officeDocument/2006/relationships/printerSettings" Target="../printerSettings/printerSettings20.bin"/><Relationship Id="rId2" Type="http://schemas.openxmlformats.org/officeDocument/2006/relationships/hyperlink" Target="&#25991;&#20214;&#20381;&#25454;\A105080-2&#12289;&#12298;&#22269;&#23478;&#31246;&#21153;&#24635;&#23616;&#20851;&#20110;&#34701;&#36164;&#24615;&#21806;&#21518;&#22238;&#31199;&#19994;&#21153;&#20013;&#25215;&#31199;&#26041;&#20986;&#21806;&#36164;&#20135;&#34892;&#20026;&#26377;&#20851;&#31246;&#25910;&#38382;&#39064;&#30340;&#20844;&#21578;&#12299;&#65288;&#22269;&#23478;&#31246;&#21153;&#24635;&#23616;&#20844;&#21578;2010&#24180;&#31532;13&#21495;&#65289;.docx" TargetMode="External"/><Relationship Id="rId1" Type="http://schemas.openxmlformats.org/officeDocument/2006/relationships/hyperlink" Target="&#25991;&#20214;&#20381;&#25454;\A105080-1&#12289;&#12298;&#22269;&#23478;&#31246;&#21153;&#24635;&#23616;&#20851;&#20110;&#20225;&#19994;&#22266;&#23450;&#36164;&#20135;&#21152;&#36895;&#25240;&#26087;&#25152;&#24471;&#31246;&#22788;&#29702;&#26377;&#20851;&#38382;&#39064;&#30340;&#36890;&#30693;&#12299;&#65288;&#22269;&#31246;&#21457;&#12308;2009&#12309;81&#21495;&#65289;.docx" TargetMode="External"/><Relationship Id="rId6" Type="http://schemas.openxmlformats.org/officeDocument/2006/relationships/hyperlink" Target="&#25991;&#20214;&#20381;&#25454;\A105080-6&#12289;&#12298;&#22269;&#23478;&#31246;&#21153;&#24635;&#23616;&#20851;&#20110;&#20225;&#19994;&#25152;&#24471;&#31246;&#24212;&#32435;&#31246;&#25152;&#24471;&#39069;&#33509;&#24178;&#38382;&#39064;&#30340;&#20844;&#21578;&#12299;&#65288;&#22269;&#23478;&#31246;&#21153;&#24635;&#23616;&#20844;&#21578;2014&#24180;&#31532;29&#21495;&#65289;.docx" TargetMode="External"/><Relationship Id="rId11" Type="http://schemas.openxmlformats.org/officeDocument/2006/relationships/hyperlink" Target="&#25991;&#20214;&#20381;&#25454;\A105080-11&#12289;&#12298;&#22269;&#23478;&#31246;&#21153;&#24635;&#23616;&#20851;&#20110;&#35774;&#22791;&#22120;&#20855;&#25187;&#38500;&#26377;&#20851;&#20225;&#19994;&#25152;&#24471;&#31246;&#25919;&#31574;&#25191;&#34892;&#38382;&#39064;&#30340;&#20844;&#21578;&#12299;&#65288;&#22269;&#23478;&#31246;&#21153;&#24635;&#23616;&#20844;&#21578;2018&#24180;&#31532;46&#21495;&#65289;.docx" TargetMode="External"/><Relationship Id="rId5" Type="http://schemas.openxmlformats.org/officeDocument/2006/relationships/hyperlink" Target="&#25991;&#20214;&#20381;&#25454;\A105080-5&#12289;&#12298;&#36130;&#25919;&#37096;%20&#22269;&#23478;&#31246;&#21153;&#24635;&#23616;&#20851;&#20110;&#36827;&#19968;&#27493;&#40723;&#21169;&#36719;&#20214;&#20135;&#19994;&#21644;&#38598;&#25104;&#30005;&#36335;&#20135;&#19994;&#21457;&#23637;&#20225;&#19994;&#25152;&#24471;&#31246;&#25919;&#31574;&#30340;&#36890;&#30693;&#12299;&#65288;&#36130;&#31246;&#12308;2012&#12309;27&#21495;&#65289;.docx" TargetMode="External"/><Relationship Id="rId15" Type="http://schemas.openxmlformats.org/officeDocument/2006/relationships/comments" Target="../comments11.xml"/><Relationship Id="rId10" Type="http://schemas.openxmlformats.org/officeDocument/2006/relationships/hyperlink" Target="&#25991;&#20214;&#20381;&#25454;\A105080-10&#12289;&#12298;&#36130;&#25919;&#37096;%20&#31246;&#21153;&#24635;&#23616;&#20851;&#20110;&#35774;&#22791;&#22120;&#20855;&#25187;&#38500;&#26377;&#20851;&#20225;&#19994;&#25152;&#24471;&#31246;&#25919;&#31574;&#30340;&#36890;&#30693;&#12299;&#65288;&#36130;&#31246;&#12308;2018&#12309;54&#21495;&#65289;.docx" TargetMode="External"/><Relationship Id="rId4" Type="http://schemas.openxmlformats.org/officeDocument/2006/relationships/hyperlink" Target="&#25991;&#20214;&#20381;&#25454;\A105080-4&#12289;&#12298;&#22269;&#23478;&#31246;&#21153;&#24635;&#23616;&#20851;&#20110;&#21457;&#24067;&#12296;&#20225;&#19994;&#25152;&#24471;&#31246;&#25919;&#31574;&#24615;&#25644;&#36801;&#25152;&#24471;&#31246;&#31649;&#29702;&#21150;&#27861;&#12297;&#30340;&#20844;&#21578;&#12299;&#65288;&#22269;&#23478;&#31246;&#21153;&#24635;&#23616;&#20844;&#21578;2012&#24180;&#31532;40&#21495;&#65289;.docx" TargetMode="External"/><Relationship Id="rId9" Type="http://schemas.openxmlformats.org/officeDocument/2006/relationships/hyperlink" Target="&#25991;&#20214;&#20381;&#25454;\A105080-9&#12289;&#12298;&#22269;&#23478;&#31246;&#21153;&#24635;&#23616;&#20851;&#20110;&#20840;&#27665;&#25152;&#26377;&#21046;&#20225;&#19994;&#20844;&#21496;&#21046;&#25913;&#21046;&#20225;&#19994;&#25152;&#24471;&#31246;&#22788;&#29702;&#38382;&#39064;&#30340;&#20844;&#21578;&#12299;&#65288;&#22269;&#23478;&#31246;&#21153;&#24635;&#23616;&#20844;&#21578;2017&#24180;&#31532;34&#21495;&#65289;.docx" TargetMode="External"/><Relationship Id="rId14" Type="http://schemas.openxmlformats.org/officeDocument/2006/relationships/vmlDrawing" Target="../drawings/vmlDrawing11.vml"/></Relationships>
</file>

<file path=xl/worksheets/_rels/sheet29.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25991;&#20214;&#20381;&#25454;\A105090-3&#12289;&#12298;&#22269;&#23478;&#31246;&#21153;&#24635;&#23616;&#20851;&#20110;&#21830;&#19994;&#38646;&#21806;&#20225;&#19994;&#23384;&#36135;&#25439;&#22833;&#31246;&#21069;&#25187;&#38500;&#38382;&#39064;&#30340;&#20844;&#21578;&#12299;&#65288;&#22269;&#23478;&#31246;&#21153;&#24635;&#23616;&#20844;&#21578;2014&#24180;&#31532;3&#21495;&#65289;.docx" TargetMode="External"/><Relationship Id="rId7" Type="http://schemas.openxmlformats.org/officeDocument/2006/relationships/hyperlink" Target="&#25991;&#20214;&#20381;&#25454;\A105090-7&#12289;&#12298;&#22269;&#23478;&#31246;&#21153;&#24635;&#23616;&#20851;&#20110;&#20225;&#19994;&#25152;&#24471;&#31246;&#36164;&#20135;&#25439;&#22833;&#36164;&#26009;&#30041;&#23384;&#22791;&#26597;&#26377;&#20851;&#20107;&#39033;&#30340;&#20844;&#21578;&#12299;&#65288;&#22269;&#23478;&#31246;&#21153;&#24635;&#23616;&#20844;&#21578;2018&#24180;&#31532;15&#21495;&#65289;.docx" TargetMode="External"/><Relationship Id="rId2" Type="http://schemas.openxmlformats.org/officeDocument/2006/relationships/hyperlink" Target="&#25991;&#20214;&#20381;&#25454;\A105090-2&#12289;&#12298;&#22269;&#23478;&#31246;&#21153;&#24635;&#23616;&#20851;&#20110;&#21457;&#24067;&#12296;&#20225;&#19994;&#36164;&#20135;&#25439;&#22833;&#25152;&#24471;&#31246;&#31246;&#21069;&#25187;&#38500;&#31649;&#29702;&#21150;&#27861;&#12297;&#30340;&#20844;&#21578;&#12299;&#65288;&#22269;&#23478;&#31246;&#21153;&#24635;&#23616;&#20844;&#21578;2011&#24180;&#31532;25&#21495;&#21457;&#24067;&#12289;&#22269;&#23478;&#31246;&#21153;&#24635;&#23616;&#20844;&#21578;2018&#24180;&#31532;31&#21495;&#20462;&#25913;&#65289;.docx" TargetMode="External"/><Relationship Id="rId1" Type="http://schemas.openxmlformats.org/officeDocument/2006/relationships/hyperlink" Target="&#25991;&#20214;&#20381;&#25454;\A105090-1&#12289;&#12298;&#36130;&#25919;&#37096;%20&#22269;&#23478;&#31246;&#21153;&#24635;&#23616;&#20851;&#20110;&#20225;&#19994;&#36164;&#20135;&#25439;&#22833;&#31246;&#21069;&#25187;&#38500;&#25919;&#31574;&#30340;&#36890;&#30693;&#12299;&#65288;&#36130;&#31246;&#12308;2009&#12309;57&#21495;&#65289;.docx" TargetMode="External"/><Relationship Id="rId6" Type="http://schemas.openxmlformats.org/officeDocument/2006/relationships/hyperlink" Target="&#25991;&#20214;&#20381;&#25454;\A105090-6&#12289;&#12298;&#22269;&#23478;&#31246;&#21153;&#24635;&#23616;&#20851;&#20110;&#37329;&#34701;&#20225;&#19994;&#28041;&#20892;&#36151;&#27454;&#21644;&#20013;&#23567;&#20225;&#19994;&#36151;&#27454;&#25439;&#22833;&#31246;&#21069;&#25187;&#38500;&#38382;&#39064;&#30340;&#20844;&#21578;&#12299;&#65288;&#22269;&#23478;&#31246;&#21153;&#24635;&#23616;&#20844;&#21578;2015&#24180;&#31532;25&#21495;&#65289;.docx" TargetMode="External"/><Relationship Id="rId11" Type="http://schemas.openxmlformats.org/officeDocument/2006/relationships/comments" Target="../comments12.xml"/><Relationship Id="rId5" Type="http://schemas.openxmlformats.org/officeDocument/2006/relationships/hyperlink" Target="&#25991;&#20214;&#20381;&#25454;\A105090-5&#12289;&#12298;&#36130;&#25919;&#37096;%20&#22269;&#23478;&#31246;&#21153;&#24635;&#23616;&#20851;&#20110;&#37329;&#34701;&#20225;&#19994;&#28041;&#20892;&#36151;&#27454;&#21644;&#20013;&#23567;&#20225;&#19994;&#36151;&#27454;&#25439;&#22833;&#20934;&#22791;&#37329;&#31246;&#21069;&#25187;&#38500;&#26377;&#20851;&#38382;&#39064;&#30340;&#36890;&#30693;&#12299;&#65288;&#36130;&#31246;&#12308;2015&#12309;3&#21495;&#65289;.docx" TargetMode="External"/><Relationship Id="rId10" Type="http://schemas.openxmlformats.org/officeDocument/2006/relationships/vmlDrawing" Target="../drawings/vmlDrawing12.vml"/><Relationship Id="rId4" Type="http://schemas.openxmlformats.org/officeDocument/2006/relationships/hyperlink" Target="&#25991;&#20214;&#20381;&#25454;\A105090-4&#12289;&#12298;&#22269;&#23478;&#31246;&#21153;&#24635;&#23616;&#20851;&#20110;&#20225;&#19994;&#22240;&#22269;&#21153;&#38498;&#20915;&#23450;&#20107;&#39033;&#24418;&#25104;&#30340;&#36164;&#20135;&#25439;&#22833;&#31246;&#21069;&#25187;&#38500;&#38382;&#39064;&#30340;&#20844;&#21578;&#12299;&#65288;&#22269;&#23478;&#31246;&#21153;&#24635;&#23616;&#20844;&#21578;2014&#24180;&#31532;18&#21495;&#65289;.docx" TargetMode="External"/><Relationship Id="rId9" Type="http://schemas.openxmlformats.org/officeDocument/2006/relationships/drawing" Target="../drawings/drawing1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8" Type="http://schemas.openxmlformats.org/officeDocument/2006/relationships/hyperlink" Target="&#25991;&#20214;&#20381;&#25454;\A105100-8&#12289;&#12298;&#22269;&#23478;&#31246;&#21153;&#24635;&#23616;&#20851;&#20110;&#20225;&#19994;&#37325;&#32452;&#19994;&#21153;&#20225;&#19994;&#25152;&#24471;&#31246;&#24449;&#25910;&#31649;&#29702;&#33509;&#24178;&#38382;&#39064;&#30340;&#20844;&#21578;&#12299;&#65288;&#22269;&#23478;&#31246;&#21153;&#24635;&#23616;&#20844;&#21578;2015&#24180;&#31532;48&#21495;&#65289;.docx" TargetMode="External"/><Relationship Id="rId3" Type="http://schemas.openxmlformats.org/officeDocument/2006/relationships/hyperlink" Target="&#25991;&#20214;&#20381;&#25454;\A105100-3&#12289;&#12298;&#36130;&#25919;&#37096;%20&#22269;&#23478;&#31246;&#21153;&#24635;&#23616;&#20851;&#20110;&#20013;&#22269;&#65288;&#19978;&#28023;&#65289;&#33258;&#30001;&#36152;&#26131;&#35797;&#39564;&#21306;&#20869;&#20225;&#19994;&#20197;&#38750;&#36135;&#24065;&#24615;&#36164;&#20135;&#23545;&#22806;&#25237;&#36164;&#31561;&#36164;&#20135;&#37325;&#32452;&#34892;&#20026;&#26377;&#20851;&#20225;&#19994;&#25152;&#24471;&#31246;&#25919;&#31574;&#38382;&#39064;&#30340;&#36890;&#30693;&#12299;&#65288;&#36130;&#31246;&#12308;2013&#12309;91&#21495;&#65289;.docx" TargetMode="External"/><Relationship Id="rId7" Type="http://schemas.openxmlformats.org/officeDocument/2006/relationships/hyperlink" Target="&#25991;&#20214;&#20381;&#25454;\A105100-7&#12289;&#12298;&#22269;&#23478;&#31246;&#21153;&#24635;&#23616;&#20851;&#20110;&#36164;&#20135;&#65288;&#32929;&#26435;&#65289;&#21010;&#36716;&#20225;&#19994;&#25152;&#24471;&#31246;&#24449;&#31649;&#38382;&#39064;&#30340;&#20844;&#21578;&#12299;&#65288;&#22269;&#23478;&#31246;&#21153;&#24635;&#23616;&#20844;&#21578;2015&#24180;&#31532;40&#21495;&#65289;.docx" TargetMode="External"/><Relationship Id="rId12" Type="http://schemas.openxmlformats.org/officeDocument/2006/relationships/drawing" Target="../drawings/drawing20.xml"/><Relationship Id="rId2" Type="http://schemas.openxmlformats.org/officeDocument/2006/relationships/hyperlink" Target="&#25991;&#20214;&#20381;&#25454;\A105100-2&#12289;&#12298;&#22269;&#23478;&#31246;&#21153;&#24635;&#23616;&#20851;&#20110;&#21457;&#24067;&#12296;&#20225;&#19994;&#37325;&#32452;&#19994;&#21153;&#20225;&#19994;&#25152;&#24471;&#31246;&#31649;&#29702;&#21150;&#27861;&#12297;&#30340;&#20844;&#21578;&#12299;&#65288;&#22269;&#23478;&#31246;&#21153;&#24635;&#23616;&#20844;&#21578;2010&#24180;&#31532;4&#21495;&#65289;.docx" TargetMode="External"/><Relationship Id="rId1" Type="http://schemas.openxmlformats.org/officeDocument/2006/relationships/hyperlink" Target="&#25991;&#20214;&#20381;&#25454;\A105100-1&#12289;&#12298;&#36130;&#25919;&#37096;%20&#22269;&#23478;&#31246;&#21153;&#24635;&#23616;&#20851;&#20110;&#20225;&#19994;&#37325;&#32452;&#19994;&#21153;&#20225;&#19994;&#25152;&#24471;&#31246;&#22788;&#29702;&#33509;&#24178;&#38382;&#39064;&#30340;&#36890;&#30693;&#12299;&#65288;&#36130;&#31246;&#12308;2009&#12309;59&#21495;&#65289;.docx" TargetMode="External"/><Relationship Id="rId6" Type="http://schemas.openxmlformats.org/officeDocument/2006/relationships/hyperlink" Target="&#25991;&#20214;&#20381;&#25454;\A105100-6&#12289;&#12298;&#22269;&#23478;&#31246;&#21153;&#24635;&#23616;&#20851;&#20110;&#38750;&#36135;&#24065;&#24615;&#36164;&#20135;&#25237;&#36164;&#20225;&#19994;&#25152;&#24471;&#31246;&#26377;&#20851;&#24449;&#31649;&#38382;&#39064;&#30340;&#20844;&#21578;&#12299;&#65288;&#22269;&#23478;&#31246;&#21153;&#24635;&#23616;&#20844;&#21578;2015&#24180;&#31532;33&#21495;&#65289;.docx" TargetMode="External"/><Relationship Id="rId11" Type="http://schemas.openxmlformats.org/officeDocument/2006/relationships/printerSettings" Target="../printerSettings/printerSettings22.bin"/><Relationship Id="rId5" Type="http://schemas.openxmlformats.org/officeDocument/2006/relationships/hyperlink" Target="&#25991;&#20214;&#20381;&#25454;\A105100-5&#12289;&#12298;&#36130;&#25919;&#37096;%20&#22269;&#23478;&#31246;&#21153;&#24635;&#23616;&#20851;&#20110;&#20419;&#36827;&#20225;&#19994;&#37325;&#32452;&#26377;&#20851;&#20225;&#19994;&#25152;&#24471;&#31246;&#22788;&#29702;&#38382;&#39064;&#30340;&#36890;&#30693;&#12299;&#65288;&#36130;&#31246;&#12308;2014&#12309;109&#21495;&#65289;.docx" TargetMode="External"/><Relationship Id="rId10" Type="http://schemas.openxmlformats.org/officeDocument/2006/relationships/hyperlink" Target="&#25991;&#20214;&#20381;&#25454;\A105100-10&#12289;&#12298;&#22269;&#23478;&#31246;&#21153;&#24635;&#23616;&#20851;&#20110;&#32929;&#26435;&#28608;&#21169;&#21644;&#25216;&#26415;&#20837;&#32929;&#25152;&#24471;&#31246;&#24449;&#31649;&#38382;&#39064;&#30340;&#20844;&#21578;&#12299;&#65288;&#22269;&#23478;&#31246;&#21153;&#24635;&#23616;&#20844;&#21578;2016&#24180;&#31532;62&#21495;&#65289;.docx" TargetMode="External"/><Relationship Id="rId4" Type="http://schemas.openxmlformats.org/officeDocument/2006/relationships/hyperlink" Target="&#25991;&#20214;&#20381;&#25454;\A105100-4&#12289;&#12298;&#36130;&#25919;&#37096;%20&#22269;&#23478;&#31246;&#21153;&#24635;&#23616;&#20851;&#20110;&#38750;&#36135;&#24065;&#24615;&#36164;&#20135;&#25237;&#36164;&#20225;&#19994;&#25152;&#24471;&#31246;&#25919;&#31574;&#38382;&#39064;&#30340;&#36890;&#30693;&#12299;&#65288;&#36130;&#31246;&#12308;2014&#12309;116&#21495;&#65289;.docx" TargetMode="External"/><Relationship Id="rId9" Type="http://schemas.openxmlformats.org/officeDocument/2006/relationships/hyperlink" Target="&#25991;&#20214;&#20381;&#25454;\A105100-9&#12289;&#12298;&#36130;&#25919;&#37096;%20&#22269;&#23478;&#31246;&#21153;&#24635;&#23616;&#20851;&#20110;&#23436;&#21892;&#32929;&#26435;&#28608;&#21169;&#21644;&#25216;&#26415;&#20837;&#32929;&#26377;&#20851;&#25152;&#24471;&#31246;&#25919;&#31574;&#30340;&#36890;&#30693;&#12299;&#65288;&#36130;&#31246;&#12308;2016&#12309;101&#21495;&#65289;.docx"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25991;&#20214;&#20381;&#25454;\A105110-2&#12289;&#12298;&#22269;&#23478;&#31246;&#21153;&#24635;&#23616;&#20851;&#20110;&#20225;&#19994;&#25919;&#31574;&#24615;&#25644;&#36801;&#25152;&#24471;&#31246;&#26377;&#20851;&#38382;&#39064;&#30340;&#20844;&#21578;&#12299;&#65288;&#22269;&#23478;&#31246;&#21153;&#24635;&#23616;&#20844;&#21578;2013&#24180;&#31532;11&#21495;&#65289;.docx" TargetMode="External"/><Relationship Id="rId1" Type="http://schemas.openxmlformats.org/officeDocument/2006/relationships/hyperlink" Target="&#25991;&#20214;&#20381;&#25454;\A105110-1&#12289;&#12298;&#22269;&#23478;&#31246;&#21153;&#24635;&#23616;&#20851;&#20110;&#21457;&#24067;&#12296;&#20225;&#19994;&#25919;&#31574;&#24615;&#25644;&#36801;&#25152;&#24471;&#31246;&#31649;&#29702;&#21150;&#27861;&#12297;&#30340;&#20844;&#21578;&#12299;&#65288;&#22269;&#23478;&#31246;&#21153;&#24635;&#23616;&#20844;&#21578;2012&#24180;&#31532;40&#21495;&#65289;.docx" TargetMode="External"/><Relationship Id="rId4" Type="http://schemas.openxmlformats.org/officeDocument/2006/relationships/drawing" Target="../drawings/drawing21.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25991;&#20214;&#20381;&#25454;\A106000-2&#12289;&#12298;&#22269;&#23478;&#31246;&#21153;&#24635;&#23616;&#20851;&#20110;&#24310;&#38271;&#39640;&#26032;&#25216;&#26415;&#20225;&#19994;&#21644;&#31185;&#25216;&#22411;&#20013;&#23567;&#20225;&#19994;&#20111;&#25439;&#32467;&#36716;&#24357;&#34917;&#24180;&#38480;&#26377;&#20851;&#20225;&#19994;&#25152;&#24471;&#31246;&#22788;&#29702;&#38382;&#39064;&#30340;&#20844;&#21578;&#12299;&#65288;&#22269;&#23478;&#31246;&#21153;&#24635;&#23616;&#20844;&#21578;2018&#24180;&#31532;45&#21495;&#65289;.docx" TargetMode="External"/><Relationship Id="rId1" Type="http://schemas.openxmlformats.org/officeDocument/2006/relationships/hyperlink" Target="&#25991;&#20214;&#20381;&#25454;\A106000-1&#12289;&#12298;&#36130;&#25919;&#37096;%20&#31246;&#21153;&#24635;&#23616;&#20851;&#20110;&#24310;&#38271;&#39640;&#26032;&#25216;&#26415;&#20225;&#19994;&#21644;&#31185;&#25216;&#22411;&#20013;&#23567;&#20225;&#19994;&#20111;&#25439;&#32467;&#36716;&#24180;&#38480;&#30340;&#36890;&#30693;&#12299;&#65288;&#36130;&#31246;&#12308;2018&#12309;76&#21495;&#65289;.docx" TargetMode="External"/><Relationship Id="rId6" Type="http://schemas.openxmlformats.org/officeDocument/2006/relationships/comments" Target="../comments13.xml"/><Relationship Id="rId5" Type="http://schemas.openxmlformats.org/officeDocument/2006/relationships/vmlDrawing" Target="../drawings/vmlDrawing13.vml"/><Relationship Id="rId4" Type="http://schemas.openxmlformats.org/officeDocument/2006/relationships/drawing" Target="../drawings/drawing23.xml"/></Relationships>
</file>

<file path=xl/worksheets/_rels/sheet34.xml.rels><?xml version="1.0" encoding="UTF-8" standalone="yes"?>
<Relationships xmlns="http://schemas.openxmlformats.org/package/2006/relationships"><Relationship Id="rId8" Type="http://schemas.openxmlformats.org/officeDocument/2006/relationships/hyperlink" Target="&#25991;&#20214;&#20381;&#25454;\A107010-8&#12289;&#12298;&#36130;&#25919;&#37096;%20&#22269;&#23478;&#31246;&#21153;&#24635;&#23616;&#20851;&#20110;&#20013;&#22269;&#28165;&#27905;&#21457;&#23637;&#26426;&#21046;&#22522;&#37329;&#21450;&#28165;&#27905;&#21457;&#23637;&#26426;&#21046;&#39033;&#30446;&#23454;&#26045;&#20225;&#19994;&#26377;&#20851;&#20225;&#19994;&#25152;&#24471;&#31246;&#25919;&#31574;&#38382;&#39064;&#30340;&#36890;&#30693;&#12299;&#65288;&#36130;&#31246;&#12308;2009&#12309;30&#21495;&#65289;.docx" TargetMode="External"/><Relationship Id="rId13" Type="http://schemas.openxmlformats.org/officeDocument/2006/relationships/hyperlink" Target="&#25991;&#20214;&#20381;&#25454;\A107010-13&#12289;&#12298;&#36130;&#25919;&#37096;%20&#31246;&#21153;&#24635;&#23616;%20&#28023;&#20851;&#24635;&#32626;&#20851;&#20110;&#21271;&#20140;2022&#24180;&#20908;&#22885;&#20250;&#21644;&#20908;&#27531;&#22885;&#20250;&#31246;&#25910;&#25919;&#31574;&#30340;&#36890;&#30693;&#12299;&#65288;&#36130;&#31246;&#12308;2017&#12309;60&#21495;&#65289;.docx" TargetMode="External"/><Relationship Id="rId18" Type="http://schemas.openxmlformats.org/officeDocument/2006/relationships/hyperlink" Target="&#25991;&#20214;&#20381;&#25454;\A107010-18&#12289;&#12298;&#36130;&#25919;&#37096;%20&#22269;&#23478;&#31246;&#21153;&#24635;&#23616;%20&#31185;&#25216;&#37096;&#20851;&#20110;&#23436;&#21892;&#30740;&#31350;&#24320;&#21457;&#36153;&#29992;&#31246;&#21069;&#21152;&#35745;&#25187;&#38500;&#25919;&#31574;&#30340;&#36890;&#30693;&#12299;&#65288;&#36130;&#31246;&#12308;2015&#12309;119&#21495;&#65289;.docx" TargetMode="External"/><Relationship Id="rId3" Type="http://schemas.openxmlformats.org/officeDocument/2006/relationships/hyperlink" Target="&#25991;&#20214;&#20381;&#25454;\A107010-3&#12289;&#12298;&#36130;&#25919;&#37096;%20&#22269;&#23478;&#31246;&#21153;&#24635;&#23616;&#35777;&#30417;&#20250;&#20851;&#20110;&#28145;&#28207;&#32929;&#31080;&#24066;&#22330;&#20132;&#26131;&#20114;&#32852;&#20114;&#36890;&#26426;&#21046;&#35797;&#28857;&#26377;&#20851;&#31246;&#25910;&#25919;&#31574;&#30340;&#36890;&#30693;&#12299;&#65288;&#36130;&#31246;&#12308;2016&#12309;127&#21495;&#65289;.docx" TargetMode="External"/><Relationship Id="rId21" Type="http://schemas.openxmlformats.org/officeDocument/2006/relationships/printerSettings" Target="../printerSettings/printerSettings26.bin"/><Relationship Id="rId7" Type="http://schemas.openxmlformats.org/officeDocument/2006/relationships/hyperlink" Target="&#25991;&#20214;&#20381;&#25454;\A107010-7&#12289;&#12298;&#36130;&#25919;&#37096;%20&#22269;&#23478;&#31246;&#21153;&#24635;&#23616;&#20851;&#20110;&#22269;&#23478;&#22823;&#23398;&#31185;&#25216;&#22253;&#31246;&#25910;&#25919;&#31574;&#30340;&#36890;&#30693;&#12299;&#65288;&#36130;&#31246;&#12308;2016&#12309;98&#21495;&#65289;.docx" TargetMode="External"/><Relationship Id="rId12" Type="http://schemas.openxmlformats.org/officeDocument/2006/relationships/hyperlink" Target="&#25991;&#20214;&#20381;&#25454;\A107010-12&#12289;&#12298;&#36130;&#25919;&#37096;%20&#31246;&#21153;&#24635;&#23616;&#20851;&#20110;&#20445;&#38505;&#20445;&#38556;&#22522;&#37329;&#26377;&#20851;&#31246;&#25910;&#25919;&#31574;&#38382;&#39064;&#30340;&#36890;&#30693;&#12299;&#65288;&#36130;&#31246;&#12308;2018&#12309;41&#21495;&#65289;.docx" TargetMode="External"/><Relationship Id="rId17" Type="http://schemas.openxmlformats.org/officeDocument/2006/relationships/hyperlink" Target="&#25991;&#20214;&#20381;&#25454;\A107010-17&#12289;&#12298;&#36130;&#25919;&#37096;%20&#22269;&#23478;&#31246;&#21153;&#24635;&#23616;&#20851;&#20110;&#38081;&#36335;&#20538;&#21048;&#21033;&#24687;&#25910;&#20837;&#25152;&#24471;&#31246;&#25919;&#31574;&#38382;&#39064;&#30340;&#36890;&#30693;&#12299;(&#36130;&#31246;&#12308;2016&#12309;30&#21495;).docx" TargetMode="External"/><Relationship Id="rId2" Type="http://schemas.openxmlformats.org/officeDocument/2006/relationships/hyperlink" Target="&#25991;&#20214;&#20381;&#25454;\A107010-2&#12289;&#12298;&#36130;&#25919;&#37096;%20&#22269;&#23478;&#31246;&#21153;&#24635;&#23616;%20&#35777;&#30417;&#20250;&#20851;&#20110;&#27818;&#28207;&#32929;&#31080;&#24066;&#22330;&#20132;&#26131;&#20114;&#32852;&#20114;&#36890;&#26426;&#21046;&#35797;&#28857;&#26377;&#20851;&#31246;&#25910;&#25919;&#31574;&#30340;&#36890;&#30693;&#12299;&#65288;&#36130;&#31246;&#12308;2014&#12309;81&#21495;&#65289;.docx" TargetMode="External"/><Relationship Id="rId16" Type="http://schemas.openxmlformats.org/officeDocument/2006/relationships/hyperlink" Target="&#25991;&#20214;&#20381;&#25454;\A107010-16&#12289;&#12298;&#36130;&#25919;&#37096;%20&#22269;&#23478;&#31246;&#21153;&#24635;&#23616;&#20851;&#20110;2014%202015&#24180;&#38081;&#36335;&#24314;&#35774;&#20538;&#21048;&#21033;&#24687;&#25910;&#20837;&#20225;&#19994;&#25152;&#24471;&#31246;&#25919;&#31574;&#30340;&#36890;&#30693;&#12299;&#65288;&#36130;&#31246;&#12308;2014&#12309;2&#21495;&#65289;.docx" TargetMode="External"/><Relationship Id="rId20" Type="http://schemas.openxmlformats.org/officeDocument/2006/relationships/hyperlink" Target="&#25991;&#20214;&#20381;&#25454;\A107010-20&#12298;&#20445;&#38505;&#20445;&#38556;&#22522;&#37329;&#31649;&#29702;&#21150;&#27861;&#12299;.docx" TargetMode="External"/><Relationship Id="rId1" Type="http://schemas.openxmlformats.org/officeDocument/2006/relationships/hyperlink" Target="&#25991;&#20214;&#20381;&#25454;\A107010-1&#12289;&#12298;&#22269;&#23478;&#31246;&#21153;&#24635;&#23616;&#20851;&#20110;&#20225;&#19994;&#22269;&#20538;&#25237;&#36164;&#19994;&#21153;&#20225;&#19994;&#25152;&#24471;&#31246;&#22788;&#29702;&#38382;&#39064;&#30340;&#20844;&#21578;&#12299;&#65288;&#22269;&#23478;&#31246;&#21153;&#24635;&#23616;&#20844;&#21578;2011&#24180;&#31532;36&#21495;&#65289;.docx" TargetMode="External"/><Relationship Id="rId6" Type="http://schemas.openxmlformats.org/officeDocument/2006/relationships/hyperlink" Target="&#25991;&#20214;&#20381;&#25454;\A107010-6&#12289;&#12298;&#36130;&#25919;&#37096;%20&#22269;&#23478;&#31246;&#21153;&#24635;&#23616;&#20851;&#20110;&#31185;&#25216;&#20225;&#19994;&#23413;&#21270;&#22120;&#31246;&#25910;&#25919;&#31574;&#30340;&#36890;&#30693;&#12299;&#65288;&#36130;&#31246;&#12308;2016&#12309;89&#21495;&#65289;.docx" TargetMode="External"/><Relationship Id="rId11" Type="http://schemas.openxmlformats.org/officeDocument/2006/relationships/hyperlink" Target="&#25991;&#20214;&#20381;&#25454;\A107010-11&#12289;&#12298;&#36130;&#25919;&#37096;%20&#22269;&#23478;&#31246;&#21153;&#24635;&#23616;&#20851;&#20110;&#22320;&#26041;&#25919;&#24220;&#20538;&#21048;&#21033;&#24687;&#20813;&#24449;&#25152;&#24471;&#31246;&#38382;&#39064;&#30340;&#36890;&#30693;&#12299;&#65288;&#36130;&#31246;&#12308;2013&#12309;5&#21495;&#65289;.docx" TargetMode="External"/><Relationship Id="rId24" Type="http://schemas.openxmlformats.org/officeDocument/2006/relationships/comments" Target="../comments14.xml"/><Relationship Id="rId5" Type="http://schemas.openxmlformats.org/officeDocument/2006/relationships/hyperlink" Target="&#25991;&#20214;&#20381;&#25454;\A107010-5&#12289;&#12298;&#36130;&#25919;&#37096;%20&#31246;&#21153;&#24635;&#23616;&#20851;&#20110;&#38750;&#33829;&#21033;&#32452;&#32455;&#20813;&#31246;&#36164;&#26684;&#35748;&#23450;&#31649;&#29702;&#26377;&#20851;&#38382;&#39064;&#30340;&#36890;&#30693;&#12299;&#65288;&#36130;&#31246;&#12308;2018&#12309;13&#21495;&#65289;.docx" TargetMode="External"/><Relationship Id="rId15" Type="http://schemas.openxmlformats.org/officeDocument/2006/relationships/hyperlink" Target="&#25991;&#20214;&#20381;&#25454;\A107010-15&#12289;&#12298;&#36130;&#25919;&#37096;%20&#22269;&#23478;&#31246;&#21153;&#24635;&#23616;&#20851;&#20110;&#38081;&#36335;&#24314;&#35774;&#20538;&#21048;&#21033;&#24687;&#25910;&#20837;&#20225;&#19994;&#25152;&#24471;&#31246;&#25919;&#31574;&#30340;&#36890;&#30693;&#12299;&#65288;&#36130;&#31246;&#12308;2011&#12309;99&#21495;&#65289;.docx" TargetMode="External"/><Relationship Id="rId23" Type="http://schemas.openxmlformats.org/officeDocument/2006/relationships/vmlDrawing" Target="../drawings/vmlDrawing14.vml"/><Relationship Id="rId10" Type="http://schemas.openxmlformats.org/officeDocument/2006/relationships/hyperlink" Target="&#25991;&#20214;&#20381;&#25454;\A107010-10&#12289;&#12298;&#36130;&#25919;&#37096;%20&#22269;&#23478;&#31246;&#21153;&#24635;&#23616;&#20851;&#20110;&#22320;&#26041;&#25919;&#24220;&#20538;&#21048;&#21033;&#24687;&#25152;&#24471;&#20813;&#24449;&#25152;&#24471;&#31246;&#38382;&#39064;&#30340;&#36890;&#30693;&#12299;&#65288;&#36130;&#31246;&#12308;2011&#12309;76&#21495;&#65289;.docx" TargetMode="External"/><Relationship Id="rId19" Type="http://schemas.openxmlformats.org/officeDocument/2006/relationships/hyperlink" Target="&#25991;&#20214;&#20381;&#25454;\A107010-19&#12289;&#12298;&#36130;&#25919;&#37096;%20&#22269;&#23478;&#31246;&#21153;&#24635;&#23616;&#20851;&#20110;&#23433;&#32622;&#27531;&#30142;&#20154;&#21592;&#23601;&#19994;&#26377;&#20851;&#20225;&#19994;&#25152;&#24471;&#31246;&#20248;&#24800;&#25919;&#31574;&#38382;&#39064;&#30340;&#36890;&#30693;&#12299;&#65288;&#36130;&#31246;&#12308;2009&#12309;70&#21495;&#65289;.docx" TargetMode="External"/><Relationship Id="rId4" Type="http://schemas.openxmlformats.org/officeDocument/2006/relationships/hyperlink" Target="&#25991;&#20214;&#20381;&#25454;\A107010-4&#12289;&#12298;&#36130;&#25919;&#37096;%20&#22269;&#23478;&#31246;&#21153;&#24635;&#23616;&#20851;&#20110;&#38750;&#33829;&#21033;&#32452;&#32455;&#20225;&#19994;&#25152;&#24471;&#31246;&#20813;&#31246;&#25910;&#20837;&#38382;&#39064;&#30340;&#36890;&#30693;&#12299;&#65288;&#36130;&#31246;&#12308;2009&#12309;122&#21495;&#65289;.docx" TargetMode="External"/><Relationship Id="rId9" Type="http://schemas.openxmlformats.org/officeDocument/2006/relationships/hyperlink" Target="&#25991;&#20214;&#20381;&#25454;\A107010-9&#12289;&#12298;&#36130;&#25919;&#37096;%20&#22269;&#23478;&#31246;&#21153;&#24635;&#23616;&#20851;&#20110;&#20225;&#19994;&#25152;&#24471;&#31246;&#33509;&#24178;&#20248;&#24800;&#25919;&#31574;&#30340;&#36890;&#30693;&#12299;&#65288;&#36130;&#31246;&#12308;2008&#12309;1&#21495;&#65289;.docx" TargetMode="External"/><Relationship Id="rId14" Type="http://schemas.openxmlformats.org/officeDocument/2006/relationships/hyperlink" Target="&#25991;&#20214;&#20381;&#25454;\A107010-14&#12289;&#12298;&#36130;&#25919;&#37096;%20&#31246;&#21153;&#24635;&#23616;&#20851;&#20110;&#23567;&#39069;&#36151;&#27454;&#20844;&#21496;&#26377;&#20851;&#31246;&#25910;&#25919;&#31574;&#30340;&#36890;&#30693;&#12299;&#65288;&#36130;&#31246;&#12308;2017&#12309;48&#21495;&#65289;.docx" TargetMode="External"/><Relationship Id="rId22" Type="http://schemas.openxmlformats.org/officeDocument/2006/relationships/drawing" Target="../drawings/drawing24.xml"/></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25.xml"/><Relationship Id="rId1" Type="http://schemas.openxmlformats.org/officeDocument/2006/relationships/printerSettings" Target="../printerSettings/printerSettings27.bin"/><Relationship Id="rId4" Type="http://schemas.openxmlformats.org/officeDocument/2006/relationships/comments" Target="../comments15.xml"/></Relationships>
</file>

<file path=xl/worksheets/_rels/sheet36.xml.rels><?xml version="1.0" encoding="UTF-8" standalone="yes"?>
<Relationships xmlns="http://schemas.openxmlformats.org/package/2006/relationships"><Relationship Id="rId8" Type="http://schemas.openxmlformats.org/officeDocument/2006/relationships/hyperlink" Target="&#25991;&#20214;&#20381;&#25454;\A107012-8&#12289;&#12298;&#36130;&#25919;&#37096;%20&#31246;&#21153;&#24635;&#23616;%20&#31185;&#25216;&#37096;&#20851;&#20110;&#25552;&#39640;&#30740;&#31350;&#24320;&#21457;&#36153;&#31246;&#21069;&#21152;&#35745;&#25187;&#38500;&#27604;&#20363;&#30340;&#36890;&#30693;&#12299;&#65288;&#36130;&#31246;&#12308;2018&#12309;99&#21495;&#65289;.docx" TargetMode="External"/><Relationship Id="rId3" Type="http://schemas.openxmlformats.org/officeDocument/2006/relationships/hyperlink" Target="&#25991;&#20214;&#20381;&#25454;\A107012-3&#12289;&#12298;&#36130;&#25919;&#37096;%20&#31246;&#21153;&#24635;&#23616;%20&#31185;&#25216;&#37096;&#20851;&#20110;&#25552;&#39640;&#31185;&#25216;&#22411;&#20013;&#23567;&#20225;&#19994;&#30740;&#31350;&#24320;&#21457;&#36153;&#29992;&#31246;&#21069;&#21152;&#35745;&#25187;&#38500;&#27604;&#20363;&#30340;&#36890;&#30693;&#12299;&#65288;&#36130;&#31246;&#12308;2017&#12309;34&#21495;&#65289;.docx" TargetMode="External"/><Relationship Id="rId7" Type="http://schemas.openxmlformats.org/officeDocument/2006/relationships/hyperlink" Target="&#25991;&#20214;&#20381;&#25454;\A107012-7&#12289;&#12298;&#36130;&#25919;&#37096;%20&#31246;&#21153;&#24635;&#23616;&#20851;&#20110;&#20225;&#19994;&#22996;&#25176;&#22659;&#22806;&#30740;&#31350;&#24320;&#21457;&#36153;&#29992;&#31246;&#21069;&#21152;&#35745;&#25187;&#38500;&#26377;&#20851;&#25919;&#31574;&#38382;&#39064;&#30340;&#36890;&#30693;&#12299;&#65288;&#36130;&#31246;&#12308;2018&#12309;64&#21495;&#65289;.docx" TargetMode="External"/><Relationship Id="rId12" Type="http://schemas.openxmlformats.org/officeDocument/2006/relationships/comments" Target="../comments16.xml"/><Relationship Id="rId2" Type="http://schemas.openxmlformats.org/officeDocument/2006/relationships/hyperlink" Target="&#25991;&#20214;&#20381;&#25454;\A107012-2&#12289;&#12298;&#22269;&#23478;&#31246;&#21153;&#24635;&#23616;&#20851;&#20110;&#20225;&#19994;&#30740;&#31350;&#24320;&#21457;&#36153;&#29992;&#31246;&#21069;&#21152;&#35745;&#25187;&#38500;&#25919;&#31574;&#26377;&#20851;&#38382;&#39064;&#30340;&#20844;&#21578;&#12299;&#65288;&#22269;&#23478;&#31246;&#21153;&#24635;&#23616;&#20844;&#21578;2015&#24180;&#31532;97&#21495;.docx" TargetMode="External"/><Relationship Id="rId1" Type="http://schemas.openxmlformats.org/officeDocument/2006/relationships/hyperlink" Target="&#25991;&#20214;&#20381;&#25454;\A107012-1&#12289;&#12298;&#36130;&#25919;&#37096;%20&#22269;&#23478;&#31246;&#21153;&#24635;&#23616;%20&#31185;&#25216;&#37096;&#20851;&#20110;&#23436;&#21892;&#30740;&#31350;&#24320;&#21457;&#36153;&#29992;&#31246;&#21069;&#21152;&#35745;&#25187;&#38500;&#25919;&#31574;&#30340;&#36890;&#30693;&#65288;&#36130;&#31246;&#12308;2015&#12309;119&#21495;&#65289;&#12299;.docx" TargetMode="External"/><Relationship Id="rId6" Type="http://schemas.openxmlformats.org/officeDocument/2006/relationships/hyperlink" Target="&#25991;&#20214;&#20381;&#25454;\A107012-6&#12289;&#12298;&#22269;&#23478;&#31246;&#21153;&#24635;&#23616;&#20851;&#20110;&#30740;&#21457;&#36153;&#29992;&#31246;&#21069;&#21152;&#35745;&#25187;&#38500;&#24402;&#38598;&#33539;&#22260;&#26377;&#20851;&#38382;&#39064;&#30340;&#20844;&#21578;&#12299;&#65288;&#22269;&#23478;&#31246;&#21153;&#24635;&#23616;&#20844;&#21578;2017&#24180;&#31532;40&#21495;&#65289;.docx" TargetMode="External"/><Relationship Id="rId11" Type="http://schemas.openxmlformats.org/officeDocument/2006/relationships/vmlDrawing" Target="../drawings/vmlDrawing16.vml"/><Relationship Id="rId5" Type="http://schemas.openxmlformats.org/officeDocument/2006/relationships/hyperlink" Target="&#25991;&#20214;&#20381;&#25454;\A107012-5&#12289;&#12298;&#22269;&#23478;&#31246;&#21153;&#24635;&#23616;&#20851;&#20110;&#25552;%20&#39640;&#31185;&#25216;&#22411;&#20013;&#23567;&#20225;&#19994;&#30740;&#31350;&#24320;&#21457;&#36153;&#29992;&#31246;&#21069;&#21152;&#35745;&#25187;&#38500;&#27604;&#20363;&#26377;&#20851;&#38382;&#39064;&#30340;&#20844;&#21578;&#12299;&#65288;&#22269;&#23478;&#31246;&#21153;&#24635;&#23616;&#20844;&#21578;2017&#24180;&#31532;18&#21495;&#65289;.docx" TargetMode="External"/><Relationship Id="rId10" Type="http://schemas.openxmlformats.org/officeDocument/2006/relationships/drawing" Target="../drawings/drawing26.xml"/><Relationship Id="rId4" Type="http://schemas.openxmlformats.org/officeDocument/2006/relationships/hyperlink" Target="&#25991;&#20214;&#20381;&#25454;\A107012-4&#12289;&#12298;&#31185;&#25216;&#37096;%20&#36130;&#25919;&#37096;%20&#22269;&#23478;&#31246;&#21153;&#24635;&#23616;&#20851;&#20110;&#21360;&#21457;&#12296;&#31185;&#25216;&#22411;&#20013;&#23567;&#20225;&#19994;&#35780;&#20215;&#21150;&#27861;&#12297;&#30340;&#36890;&#30693;&#12299;&#65288;&#22269;&#31185;&#21457;&#25919;&#12308;2017&#12309;115&#21495;&#65289;.docx" TargetMode="External"/><Relationship Id="rId9" Type="http://schemas.openxmlformats.org/officeDocument/2006/relationships/printerSettings" Target="../printerSettings/printerSettings28.bin"/></Relationships>
</file>

<file path=xl/worksheets/_rels/sheet37.xml.rels><?xml version="1.0" encoding="UTF-8" standalone="yes"?>
<Relationships xmlns="http://schemas.openxmlformats.org/package/2006/relationships"><Relationship Id="rId8" Type="http://schemas.openxmlformats.org/officeDocument/2006/relationships/hyperlink" Target="&#25991;&#20214;&#20381;&#25454;\A107020-15&#12289;&#12298;&#36130;&#25919;&#37096;%20&#22269;&#23478;&#31246;&#21153;&#24635;&#23616;&#20851;&#20110;&#20844;&#20849;&#22522;&#30784;&#35774;&#26045;&#39033;&#30446;&#21644;&#29615;&#22659;&#20445;&#25252;&#33410;&#33021;&#33410;&#27700;&#39033;&#30446;&#20225;&#19994;&#25152;&#24471;&#31246;&#20248;&#24800;&#25919;&#31574;&#38382;&#39064;&#30340;&#36890;&#30693;&#12299;&#65288;&#36130;&#31246;&#12308;2012&#12309;10&#21495;&#65289;.docx" TargetMode="External"/><Relationship Id="rId13" Type="http://schemas.openxmlformats.org/officeDocument/2006/relationships/hyperlink" Target="&#25991;&#20214;&#20381;&#25454;\A107020-15&#12289;&#12298;&#36130;&#25919;&#37096;%20&#22269;&#23478;&#31246;&#21153;&#24635;&#23616;&#20851;&#20110;&#20844;&#20849;&#22522;&#30784;&#35774;&#26045;&#39033;&#30446;&#21644;&#29615;&#22659;&#20445;&#25252;&#33410;&#33021;&#33410;&#27700;&#39033;&#30446;&#20225;&#19994;&#25152;&#24471;&#31246;&#20248;&#24800;&#25919;&#31574;&#38382;&#39064;&#30340;&#36890;&#30693;&#12299;&#65288;&#36130;&#31246;&#12308;2012&#12309;10&#21495;&#65289;.docx" TargetMode="External"/><Relationship Id="rId18" Type="http://schemas.openxmlformats.org/officeDocument/2006/relationships/hyperlink" Target="&#25991;&#20214;&#20381;&#25454;\A107020-21&#12289;&#12298;&#36130;&#25919;&#37096;%20&#22269;&#23478;&#31246;&#21153;&#24635;&#23616;&#20851;&#20110;&#20419;&#36827;&#33410;&#33021;&#26381;&#21153;&#20135;&#19994;&#21457;&#23637;&#22686;&#20540;&#31246;&#33829;&#19994;&#31246;&#21644;&#20225;&#19994;&#25152;&#24471;&#31246;&#25919;&#31574;&#38382;&#39064;&#30340;&#36890;&#30693;&#12299;&#65288;&#36130;&#31246;&#12308;2010&#12309;110&#21495;&#65289;.docx" TargetMode="External"/><Relationship Id="rId26" Type="http://schemas.openxmlformats.org/officeDocument/2006/relationships/comments" Target="../comments17.xml"/><Relationship Id="rId3" Type="http://schemas.openxmlformats.org/officeDocument/2006/relationships/hyperlink" Target="&#25991;&#20214;&#20381;&#25454;\A107020-4&#12289;&#12298;&#22269;&#23478;&#31246;&#21153;&#24635;&#23616;&#20851;&#20110;&#8220;&#20844;&#21496;&#65291;&#20892;&#25143;&#8221;&#32463;&#33829;&#27169;&#24335;&#20225;&#19994;&#25152;&#24471;&#31246;&#20248;&#24800;&#38382;&#39064;&#30340;&#20844;&#21578;&#12299;&#65288;&#22269;&#23478;&#31246;&#21153;&#24635;&#23616;&#20844;&#21578;2010&#24180;&#31532;2&#21495;&#65289;.docx" TargetMode="External"/><Relationship Id="rId21" Type="http://schemas.openxmlformats.org/officeDocument/2006/relationships/hyperlink" Target="&#25991;&#20214;&#20381;&#25454;\A107020-16&#12289;&#12298;&#22269;&#23478;&#31246;&#21153;&#24635;&#23616;&#20851;&#20110;&#25216;&#26415;&#36716;&#35753;&#25152;&#24471;&#20943;&#20813;&#20225;&#19994;&#25152;&#24471;&#31246;&#26377;&#20851;&#38382;&#39064;&#30340;&#36890;&#30693;&#65288;&#22269;&#31246;&#20989;&#12308;2009&#12309;212&#21495;&#65289;.docx" TargetMode="External"/><Relationship Id="rId7" Type="http://schemas.openxmlformats.org/officeDocument/2006/relationships/hyperlink" Target="&#25991;&#20214;&#20381;&#25454;\A107020-9&#12289;&#12298;&#22269;&#23478;&#31246;&#21153;&#24635;&#23616;&#20851;&#20110;&#23454;&#26045;&#22269;&#23478;&#37325;&#28857;&#25206;&#25345;&#30340;&#20844;&#20849;&#22522;&#30784;&#35774;&#26045;&#39033;&#30446;&#20225;&#19994;&#25152;&#24471;&#31246;&#20248;&#24800;&#38382;&#39064;&#30340;&#36890;&#30693;&#12299;&#65288;&#22269;&#31246;&#21457;&#12308;2009&#12309;80&#21495;&#65289;.docx" TargetMode="External"/><Relationship Id="rId12" Type="http://schemas.openxmlformats.org/officeDocument/2006/relationships/hyperlink" Target="&#25991;&#20214;&#20381;&#25454;\A107020-14&#12289;&#12298;&#36130;&#25919;&#37096;%20&#22269;&#23478;&#31246;&#21153;&#24635;&#23616;%20&#22269;&#23478;&#21457;&#23637;&#25913;&#38761;&#22996;&#20851;&#20110;&#20844;&#24067;&#29615;&#22659;&#20445;&#25252;&#33410;&#33021;&#33410;&#27700;&#39033;&#30446;&#20225;&#19994;&#25152;&#24471;&#31246;&#20248;&#24800;&#30446;&#24405;&#65288;&#35797;&#34892;&#65289;&#30340;&#36890;&#30693;&#12299;&#65288;&#36130;&#31246;&#12308;2009&#12309;166&#21495;&#65289;.docx" TargetMode="External"/><Relationship Id="rId17" Type="http://schemas.openxmlformats.org/officeDocument/2006/relationships/hyperlink" Target="&#25991;&#20214;&#20381;&#25454;\A107020-20&#12289;&#12298;&#36130;&#25919;&#37096;%20&#22269;&#23478;&#31246;&#21153;&#24635;&#23616;&#20851;&#20110;&#20013;&#22269;&#28165;&#27905;&#21457;&#23637;&#26426;&#21046;&#22522;&#37329;&#21450;&#28165;&#27905;&#21457;&#23637;&#26426;&#21046;&#39033;&#30446;&#23454;&#26045;&#20225;&#19994;&#26377;&#20851;&#20225;&#19994;&#25152;&#24471;&#31246;&#25919;&#31574;&#38382;&#39064;&#30340;&#36890;&#30693;&#12299;&#65288;&#36130;&#31246;&#12308;2009&#12309;30&#21495;&#65289;.docx" TargetMode="External"/><Relationship Id="rId25" Type="http://schemas.openxmlformats.org/officeDocument/2006/relationships/vmlDrawing" Target="../drawings/vmlDrawing17.vml"/><Relationship Id="rId2" Type="http://schemas.openxmlformats.org/officeDocument/2006/relationships/hyperlink" Target="&#25991;&#20214;&#20381;&#25454;\A107020-3&#12289;&#12298;&#22269;&#23478;&#31246;&#21153;&#24635;&#23616;&#20851;&#20110;&#40657;&#40857;&#27743;&#22438;&#21306;&#22269;&#26377;&#20892;&#22330;&#22303;&#22320;&#25215;&#21253;&#36153;&#32564;&#32435;&#20225;&#19994;&#25152;&#24471;&#31246;&#38382;&#39064;&#30340;&#25209;&#22797;&#12299;&#65288;&#22269;&#31246;&#20989;&#12308;2009&#12309;779&#21495;&#65289;.docx" TargetMode="External"/><Relationship Id="rId16" Type="http://schemas.openxmlformats.org/officeDocument/2006/relationships/hyperlink" Target="&#25991;&#20214;&#20381;&#25454;\A107020-19&#12289;&#12298;&#22269;&#23478;&#31246;&#21153;&#24635;&#23616;&#20851;&#20110;&#35768;&#21487;&#20351;&#29992;&#26435;&#25216;&#26415;&#36716;&#35753;&#25152;&#24471;&#20225;&#19994;&#25152;&#24471;&#31246;&#26377;&#20851;&#38382;&#39064;&#30340;&#20844;&#21578;&#12299;&#65288;&#22269;&#23478;&#31246;&#21153;&#24635;&#23616;&#20844;&#21578;2015&#24180;&#31532;82&#21495;&#65289;.docx" TargetMode="External"/><Relationship Id="rId20" Type="http://schemas.openxmlformats.org/officeDocument/2006/relationships/hyperlink" Target="&#25991;&#20214;&#20381;&#25454;\A107020-22&#12289;&#12298;&#22269;&#23478;&#31246;&#21153;&#24635;&#23616;%20&#22269;&#23478;&#21457;&#23637;&#25913;&#38761;&#22996;&#20851;&#20110;&#33853;&#23454;&#33410;&#33021;&#26381;&#21153;&#20225;&#19994;&#21512;&#21516;&#33021;&#28304;&#31649;&#29702;&#39033;&#30446;&#20225;&#19994;&#25152;&#24471;&#31246;&#20248;&#24800;&#25919;&#31574;&#26377;&#20851;&#24449;&#25910;&#31649;&#29702;&#38382;&#39064;&#30340;&#20844;&#21578;&#12299;&#65288;&#22269;&#23478;&#31246;&#21153;&#24635;&#23616;%20&#22269;&#23478;&#21457;&#23637;&#25913;&#38761;&#22996;&#20844;&#21578;2013&#24180;&#31532;77&#21495;&#65289;.docx" TargetMode="External"/><Relationship Id="rId1" Type="http://schemas.openxmlformats.org/officeDocument/2006/relationships/hyperlink" Target="&#25991;&#20214;&#20381;&#25454;\A107020-2&#12289;&#12298;&#36130;&#25919;&#37096;%20&#22269;&#23478;&#31246;&#21153;&#24635;&#23616;&#20851;&#20110;&#21457;&#24067;&#20139;&#21463;&#20225;&#19994;&#25152;&#24471;&#31246;&#20248;&#24800;&#25919;&#31574;&#30340;&#20892;&#20135;&#21697;&#21021;&#21152;&#24037;&#33539;&#22260;&#65288;&#35797;&#34892;&#65289;&#30340;&#36890;&#30693;&#12299;&#65288;&#36130;&#31246;&#12308;2008&#12309;149&#21495;&#65289;.docx" TargetMode="External"/><Relationship Id="rId6" Type="http://schemas.openxmlformats.org/officeDocument/2006/relationships/hyperlink" Target="&#25991;&#20214;&#20381;&#25454;\A107020-10&#12289;&#12298;&#36130;&#25919;&#37096;%20&#22269;&#23478;&#31246;&#21153;&#24635;&#23616;&#20851;&#20110;&#20844;&#20849;&#22522;&#30784;&#35774;&#26045;&#39033;&#30446;&#21644;&#29615;&#22659;&#20445;&#25252;&#33410;&#33021;&#33410;&#27700;&#39033;&#30446;&#20225;&#19994;&#25152;&#24471;&#31246;&#20248;&#24800;&#25919;&#31574;&#38382;&#39064;&#30340;&#36890;&#30693;&#12299;&#65288;&#36130;&#31246;&#12308;2012&#12309;10&#21495;&#65289;.docx" TargetMode="External"/><Relationship Id="rId11" Type="http://schemas.openxmlformats.org/officeDocument/2006/relationships/hyperlink" Target="&#25991;&#20214;&#20381;&#25454;\A107020-13&#12289;&#12298;&#36130;&#25919;&#37096;%20&#22269;&#23478;&#31246;&#21153;&#24635;&#23616;&#20851;&#20110;&#20844;&#20849;&#22522;&#30784;&#35774;&#26045;&#39033;&#30446;&#20139;&#21463;&#20225;&#19994;&#25152;&#24471;&#31246;&#20248;&#24800;&#25919;&#31574;&#38382;&#39064;&#30340;&#34917;&#20805;&#36890;&#30693;&#12299;&#65288;&#36130;&#31246;&#12308;2014&#12309;55&#21495;&#65289;.docx" TargetMode="External"/><Relationship Id="rId24" Type="http://schemas.openxmlformats.org/officeDocument/2006/relationships/drawing" Target="../drawings/drawing27.xml"/><Relationship Id="rId5" Type="http://schemas.openxmlformats.org/officeDocument/2006/relationships/hyperlink" Target="&#25991;&#20214;&#20381;&#25454;\A107020-6&#12289;&#12298;&#22269;&#23478;&#31246;&#21153;&#24635;&#23616;&#20851;&#20110;&#23454;&#26045;&#20892;&#26519;&#29287;&#28180;&#19994;&#39033;&#30446;&#20225;&#19994;&#25152;&#24471;&#31246;&#20248;&#24800;&#38382;&#39064;&#30340;&#20844;&#21578;&#12299;&#65288;&#22269;&#23478;&#31246;&#21153;&#24635;&#23616;&#20844;&#21578;2011&#24180;&#31532;48&#21495;&#65289;.docx" TargetMode="External"/><Relationship Id="rId15" Type="http://schemas.openxmlformats.org/officeDocument/2006/relationships/hyperlink" Target="&#25991;&#20214;&#20381;&#25454;\A107020-18&#12289;&#12298;&#22269;&#23478;&#31246;&#21153;&#24635;&#23616;&#20851;&#20110;&#25216;&#26415;&#36716;&#35753;&#25152;&#24471;&#20943;&#20813;&#20225;&#19994;&#25152;&#24471;&#31246;&#26377;&#20851;&#38382;&#39064;&#30340;&#20844;&#21578;&#12299;&#65288;&#22269;&#23478;&#31246;&#21153;&#24635;&#23616;&#20844;&#21578;2013&#24180;&#31532;62&#21495;&#65289;.docx" TargetMode="External"/><Relationship Id="rId23" Type="http://schemas.openxmlformats.org/officeDocument/2006/relationships/printerSettings" Target="../printerSettings/printerSettings29.bin"/><Relationship Id="rId10" Type="http://schemas.openxmlformats.org/officeDocument/2006/relationships/hyperlink" Target="&#25991;&#20214;&#20381;&#25454;\A107020-12&#12289;&#12298;&#22269;&#23478;&#31246;&#21153;&#24635;&#23616;&#20851;&#20110;&#30005;&#32593;&#20225;&#19994;&#30005;&#32593;&#26032;&#24314;&#39033;&#30446;&#20139;&#21463;&#25152;&#24471;&#31246;&#20248;&#24800;&#25919;&#31574;&#38382;&#39064;&#30340;&#20844;&#21578;&#12299;&#65288;&#22269;&#23478;&#31246;&#21153;&#24635;&#23616;&#20844;&#21578;2013&#24180;&#31532;26&#21495;&#65289;.docx" TargetMode="External"/><Relationship Id="rId19" Type="http://schemas.openxmlformats.org/officeDocument/2006/relationships/hyperlink" Target="&#25991;&#20214;&#20381;&#25454;\A107020-23&#12289;&#12298;&#36130;&#25919;&#37096;%20&#31246;&#21153;&#24635;&#23616;%20&#22269;&#23478;&#21457;&#23637;&#25913;&#38761;&#22996;%20&#24037;&#19994;&#21644;&#20449;&#24687;&#21270;&#37096;&#20851;&#20110;&#38598;&#25104;&#30005;&#36335;&#29983;&#20135;&#20225;&#19994;&#26377;&#20851;&#20225;&#19994;&#25152;&#24471;&#31246;&#25919;&#31574;&#38382;&#39064;&#30340;&#36890;&#30693;&#12299;&#65288;&#36130;&#31246;&#12308;2018&#12309;27&#21495;&#65289;.docx" TargetMode="External"/><Relationship Id="rId4" Type="http://schemas.openxmlformats.org/officeDocument/2006/relationships/hyperlink" Target="&#25991;&#20214;&#20381;&#25454;\A107020-5&#12289;&#12298;&#36130;&#25919;&#37096;%20&#22269;&#23478;&#31246;&#21153;&#24635;&#23616;&#20851;&#20110;&#20139;&#21463;&#20225;&#19994;&#25152;&#24471;&#31246;&#20248;&#24800;&#30340;&#20892;&#20135;&#21697;&#21021;&#21152;&#24037;&#26377;&#20851;&#33539;&#22260;&#30340;&#34917;&#20805;&#36890;&#30693;&#12299;&#65288;&#36130;&#31246;&#12308;2011&#12309;26&#21495;&#65289;.docx" TargetMode="External"/><Relationship Id="rId9" Type="http://schemas.openxmlformats.org/officeDocument/2006/relationships/hyperlink" Target="&#25991;&#20214;&#20381;&#25454;\A107020-11&#12289;&#12298;&#36130;&#25919;&#37096;%20&#22269;&#23478;&#31246;&#21153;&#24635;&#23616;&#20851;&#20110;&#25903;&#25345;&#20892;&#26449;&#39278;&#27700;&#23433;&#20840;&#24037;&#31243;&#24314;&#35774;&#36816;&#33829;&#31246;&#25910;&#25919;&#31574;&#30340;&#36890;&#30693;&#12299;&#65288;&#36130;&#31246;&#12308;2012&#12309;30&#21495;&#65289;&#31532;&#20116;&#26465;.docx" TargetMode="External"/><Relationship Id="rId14" Type="http://schemas.openxmlformats.org/officeDocument/2006/relationships/hyperlink" Target="&#25991;&#20214;&#20381;&#25454;\A107020-17&#12289;&#12298;&#36130;&#25919;&#37096;%20&#22269;&#23478;&#31246;&#21153;&#24635;&#23616;&#20851;&#20110;&#23621;&#27665;&#20225;&#19994;&#25216;&#26415;&#36716;&#35753;&#26377;&#20851;&#20225;&#19994;&#25152;&#24471;&#31246;&#25919;&#31574;&#38382;&#39064;&#30340;&#36890;&#30693;&#12299;&#65288;&#36130;&#31246;&#12308;2010&#12309;111&#21495;&#65289;.docx" TargetMode="External"/><Relationship Id="rId22" Type="http://schemas.openxmlformats.org/officeDocument/2006/relationships/hyperlink" Target="&#25991;&#20214;&#20381;&#25454;\A107020-8&#12289;&#12298;&#36130;&#25919;&#37096;%20&#22269;&#23478;&#31246;&#21153;&#24635;&#23616;%20&#22269;&#23478;&#21457;&#23637;&#25913;&#38761;&#22996;&#20851;&#20110;&#20844;&#24067;&#20844;&#20849;&#22522;&#30784;&#35774;&#26045;&#39033;&#30446;&#20225;&#19994;&#25152;&#24471;&#31246;&#20248;&#24800;&#30446;&#24405;(2008&#24180;&#29256;)&#30340;&#36890;&#30693;&#12299;&#65288;&#36130;&#31246;&#12308;2008&#12309;116&#21495;&#65289;.docx" TargetMode="External"/></Relationships>
</file>

<file path=xl/worksheets/_rels/sheet38.xml.rels><?xml version="1.0" encoding="UTF-8" standalone="yes"?>
<Relationships xmlns="http://schemas.openxmlformats.org/package/2006/relationships"><Relationship Id="rId8" Type="http://schemas.openxmlformats.org/officeDocument/2006/relationships/drawing" Target="../drawings/drawing28.xml"/><Relationship Id="rId3" Type="http://schemas.openxmlformats.org/officeDocument/2006/relationships/hyperlink" Target="&#25991;&#20214;&#20381;&#25454;\A107030-3&#12289;&#12298;&#36130;&#25919;&#37096;%20&#22269;&#23478;&#31246;&#21153;&#24635;&#23616;&#20851;&#20110;&#23558;&#22269;&#23478;&#33258;&#20027;&#21019;&#26032;&#31034;&#33539;&#21306;&#26377;&#20851;&#31246;&#25910;&#35797;&#28857;&#25919;&#31574;&#25512;&#24191;&#21040;&#20840;&#22269;&#33539;&#22260;&#23454;&#26045;&#30340;&#36890;&#30693;&#12299;&#65288;&#36130;&#31246;&#12308;2015&#12309;116&#21495;&#65289;.docx" TargetMode="External"/><Relationship Id="rId7" Type="http://schemas.openxmlformats.org/officeDocument/2006/relationships/printerSettings" Target="../printerSettings/printerSettings30.bin"/><Relationship Id="rId2" Type="http://schemas.openxmlformats.org/officeDocument/2006/relationships/hyperlink" Target="&#25991;&#20214;&#20381;&#25454;\A107030-2&#12289;&#12298;&#36130;&#25919;&#37096;%20&#22269;&#23478;&#31246;&#21153;&#24635;&#23616;&#20851;&#20110;&#25191;&#34892;&#20225;&#19994;&#25152;&#24471;&#31246;&#20248;&#24800;&#25919;&#31574;&#33509;&#24178;&#38382;&#39064;&#30340;&#36890;&#30693;&#12299;&#65288;&#36130;&#31246;&#12308;2009&#12309;69&#21495;&#65289;.docx" TargetMode="External"/><Relationship Id="rId1" Type="http://schemas.openxmlformats.org/officeDocument/2006/relationships/hyperlink" Target="&#25991;&#20214;&#20381;&#25454;\A107030-1&#12289;&#12298;&#22269;&#23478;&#31246;&#21153;&#24635;&#23616;&#20851;&#20110;&#23454;&#26045;&#21019;&#19994;&#25237;&#36164;&#20225;&#19994;&#25152;&#24471;&#31246;&#20248;&#24800;&#38382;&#39064;&#30340;&#36890;&#30693;&#12299;&#65288;&#22269;&#31246;&#21457;&#12308;2009&#12309;87&#21495;&#65289;.docx" TargetMode="External"/><Relationship Id="rId6" Type="http://schemas.openxmlformats.org/officeDocument/2006/relationships/hyperlink" Target="&#25991;&#20214;&#20381;&#25454;\A107030-6&#12289;&#12298;&#22269;&#23478;&#31246;&#21153;&#24635;&#23616;&#20851;&#20110;&#21019;&#19994;&#25237;&#36164;&#20225;&#19994;&#21644;&#22825;&#20351;&#25237;&#36164;&#20010;&#20154;&#31246;&#25910;&#35797;&#28857;&#25919;&#31574;&#26377;&#20851;&#38382;&#39064;&#30340;&#20844;&#21578;&#12299;&#65288;&#22269;&#23478;&#31246;&#21153;&#24635;&#23616;&#20844;&#21578;2017&#24180;&#31532;20&#21495;&#65289;.docx" TargetMode="External"/><Relationship Id="rId5" Type="http://schemas.openxmlformats.org/officeDocument/2006/relationships/hyperlink" Target="&#25991;&#20214;&#20381;&#25454;\A107030-5&#12289;&#12298;&#36130;&#25919;&#37096;%20&#31246;&#21153;&#24635;&#23616;&#20851;&#20110;&#21019;&#19994;&#25237;&#36164;&#20225;&#19994;&#21644;&#22825;&#20351;&#25237;&#36164;&#20010;&#20154;&#26377;&#20851;&#31246;&#25910;&#35797;&#28857;&#25919;&#31574;&#30340;&#36890;&#30693;&#12299;&#65288;&#36130;&#31246;&#12308;2017&#12309;38&#21495;&#65289;.docx" TargetMode="External"/><Relationship Id="rId4" Type="http://schemas.openxmlformats.org/officeDocument/2006/relationships/hyperlink" Target="&#25991;&#20214;&#20381;&#25454;\A107030-4&#12289;&#12298;&#22269;&#23478;&#31246;&#21153;&#24635;&#23616;&#20851;&#20110;&#26377;&#38480;&#21512;&#20249;&#21046;&#21019;&#19994;&#25237;&#36164;&#20225;&#19994;&#27861;&#20154;&#21512;&#20249;&#20154;&#20225;&#19994;&#25152;&#24471;&#31246;&#26377;&#20851;&#38382;&#39064;&#30340;&#20844;&#21578;&#12299;&#65288;&#22269;&#23478;&#31246;&#21153;&#24635;&#23616;&#20844;&#21578;2015&#24180;&#31532;81&#21495;&#65289;.docx" TargetMode="External"/></Relationships>
</file>

<file path=xl/worksheets/_rels/sheet39.xml.rels><?xml version="1.0" encoding="UTF-8" standalone="yes"?>
<Relationships xmlns="http://schemas.openxmlformats.org/package/2006/relationships"><Relationship Id="rId13" Type="http://schemas.openxmlformats.org/officeDocument/2006/relationships/hyperlink" Target="&#25991;&#20214;&#20381;&#25454;\A107040-14&#12289;&#12298;&#36130;&#25919;&#37096;%20&#22269;&#23478;&#31246;&#21153;&#24635;&#23616;%20&#20013;&#23459;&#37096;&#20851;&#20110;&#32487;&#32493;&#23454;&#26045;&#25991;&#21270;&#20307;&#21046;&#25913;&#38761;&#20013;&#32463;&#33829;&#24615;&#25991;&#21270;&#20107;&#19994;&#21333;&#20301;&#36716;&#21046;&#20026;&#20225;&#19994;&#33509;&#24178;&#31246;&#25910;&#25919;&#31574;&#30340;&#36890;&#30693;&#12299;&#65288;&#36130;&#31246;&#12308;2014&#12309;84&#21495;&#65289;.docx" TargetMode="External"/><Relationship Id="rId18" Type="http://schemas.openxmlformats.org/officeDocument/2006/relationships/hyperlink" Target="&#25991;&#20214;&#20381;&#25454;\A107040-20&#12289;&#12298;&#36130;&#25919;&#37096;%20&#28023;&#20851;&#24635;&#32626;%20&#22269;&#23478;&#31246;&#21153;&#24635;&#23616;&#20851;&#20110;&#28145;&#20837;&#23454;&#26045;&#35199;&#37096;&#22823;&#24320;&#21457;&#25112;&#30053;&#26377;&#20851;&#31246;&#25910;&#25919;&#31574;&#38382;&#39064;&#30340;&#36890;&#30693;&#12299;&#65288;&#36130;&#31246;&#12308;2011&#12309;58&#21495;&#65289;.docx" TargetMode="External"/><Relationship Id="rId26" Type="http://schemas.openxmlformats.org/officeDocument/2006/relationships/hyperlink" Target="&#25991;&#20214;&#20381;&#25454;\A107040-32&#12289;&#12298;&#36130;&#25919;&#37096;%20&#31246;&#21153;&#24635;&#23616;%20&#27665;&#25919;&#37096;&#20851;&#20110;&#32487;&#32493;&#23454;&#26045;&#25206;&#25345;&#33258;&#20027;&#23601;&#19994;&#36864;&#24441;&#22763;&#20853;&#21019;&#19994;&#23601;&#19994;&#26377;&#20851;&#31246;&#25910;&#25919;&#31574;&#30340;&#36890;&#30693;&#12299;&#65288;&#36130;&#31246;&#12308;2017&#12309;46&#21495;&#65289;.docx" TargetMode="External"/><Relationship Id="rId21" Type="http://schemas.openxmlformats.org/officeDocument/2006/relationships/hyperlink" Target="&#25991;&#20214;&#20381;&#25454;\A107040-23&#12289;&#12298;&#35199;&#37096;&#22320;&#21306;&#40723;&#21169;&#31867;&#20135;&#19994;&#30446;&#24405;&#12299;(&#20013;&#21326;&#20154;&#27665;&#20849;&#21644;&#22269;&#22269;&#23478;&#21457;&#23637;&#21644;&#25913;&#38761;&#22996;&#21592;&#20250;&#20196;&#31532;15&#21495;).docx" TargetMode="External"/><Relationship Id="rId34" Type="http://schemas.openxmlformats.org/officeDocument/2006/relationships/printerSettings" Target="../printerSettings/printerSettings31.bin"/><Relationship Id="rId7" Type="http://schemas.openxmlformats.org/officeDocument/2006/relationships/hyperlink" Target="&#25991;&#20214;&#20381;&#25454;\A107040-7&#12289;&#12298;&#36130;&#25919;&#37096;%20&#22269;&#23478;&#31246;&#21153;&#24635;&#23616;&#20851;&#20110;&#25206;&#25345;&#21160;&#28459;&#20135;&#19994;&#21457;&#23637;&#26377;&#20851;&#31246;&#25910;&#25919;&#31574;&#38382;&#39064;&#30340;&#36890;&#30693;&#12299;&#65288;&#36130;&#31246;&#12308;2009&#12309;65&#21495;&#65289;.docx" TargetMode="External"/><Relationship Id="rId12" Type="http://schemas.openxmlformats.org/officeDocument/2006/relationships/hyperlink" Target="&#25991;&#20214;&#20381;&#25454;\A107040-13&#12289;&#12298;&#36130;&#25919;&#37096;%20&#22269;&#23478;&#31246;&#21153;&#24635;&#23616;%20&#21457;&#23637;&#25913;&#38761;&#22996;%20&#24037;&#19994;&#21644;&#20449;&#24687;&#21270;&#37096;&#20851;&#20110;&#36827;&#19968;&#27493;&#40723;&#21169;&#38598;&#25104;&#30005;&#36335;&#20135;&#19994;&#21457;&#23637;&#20225;&#19994;&#25152;&#24471;&#31246;&#25919;&#31574;&#30340;&#36890;&#30693;&#12299;&#65288;&#36130;&#31246;&#12308;2015&#12309;6&#21495;&#65289;.docx" TargetMode="External"/><Relationship Id="rId17" Type="http://schemas.openxmlformats.org/officeDocument/2006/relationships/hyperlink" Target="&#25991;&#20214;&#20381;&#25454;\A107040-19&#12289;&#12298;&#36130;&#25919;&#37096;%20&#31246;&#21153;&#24635;&#23616;%20&#21830;&#21153;&#37096;%20&#31185;&#25216;&#37096;%20&#22269;&#23478;&#21457;&#23637;&#25913;&#38761;&#22996;&#20851;&#20110;&#23558;&#26381;&#21153;&#36152;&#26131;&#21019;&#26032;&#21457;&#23637;&#35797;&#28857;&#22320;&#21306;&#25216;&#26415;&#20808;&#36827;&#22411;&#26381;&#21153;&#20225;&#19994;&#25152;&#24471;&#31246;&#25919;&#31574;&#25512;&#24191;&#33267;&#20840;&#22269;&#23454;&#26045;&#30340;&#36890;&#30693;&#12299;&#65288;&#36130;&#31246;&#12308;2018&#12309;44&#21495;&#65289;.docx" TargetMode="External"/><Relationship Id="rId25" Type="http://schemas.openxmlformats.org/officeDocument/2006/relationships/hyperlink" Target="&#25991;&#20214;&#20381;&#25454;\A107040-31&#12289;&#12298;&#36130;&#25919;&#37096;%20&#31246;&#21153;&#24635;&#23616;%20&#20154;&#21147;&#36164;&#28304;&#31038;&#20250;&#20445;&#38556;&#37096;&#20851;&#20110;&#32487;&#32493;&#23454;&#26045;&#25903;&#25345;&#21644;&#20419;&#36827;&#37325;&#28857;&#32676;&#20307;&#21019;&#19994;&#23601;&#19994;&#26377;&#20851;&#31246;&#25910;&#25919;&#31574;&#30340;&#36890;&#30693;&#12299;&#65288;&#36130;&#31246;&#12308;2017&#12309;49&#21495;&#65289;.docx" TargetMode="External"/><Relationship Id="rId33" Type="http://schemas.openxmlformats.org/officeDocument/2006/relationships/hyperlink" Target="&#25991;&#20214;&#20381;&#25454;\A107040-17&#12289;&#12298;&#36130;&#25919;&#37096;%20&#22269;&#23478;&#31246;&#21153;&#24635;&#23616;%20&#21830;&#21153;&#37096;%20&#31185;&#23398;&#25216;&#26415;&#37096;%20&#22269;&#23478;&#21457;&#23637;&#21644;&#25913;&#38761;&#22996;&#21592;&#20250;&#20851;&#20110;&#26032;&#22686;&#20013;&#22269;&#26381;&#21153;&#22806;&#21253;&#31034;&#33539;&#22478;&#24066;&#36866;&#29992;&#25216;&#26415;&#20808;&#36827;&#22411;&#26381;&#21153;&#20225;&#19994;&#25152;&#24471;&#31246;&#25919;&#31574;&#30340;&#36890;&#30693;&#12299;&#65288;&#36130;&#31246;&#12308;2016&#12309;108&#21495;&#65289;.docx" TargetMode="External"/><Relationship Id="rId2" Type="http://schemas.openxmlformats.org/officeDocument/2006/relationships/hyperlink" Target="&#25991;&#20214;&#20381;&#25454;\A107040-2&#12289;&#12298;&#22269;&#23478;&#31246;&#21153;&#24635;&#23616;&#20851;&#20110;&#36143;&#24443;&#33853;&#23454;&#36827;&#19968;&#27493;&#25193;&#22823;&#23567;&#22411;&#24494;&#21033;&#20225;&#19994;&#25152;&#24471;&#31246;&#20248;&#24800;&#25919;&#31574;&#33539;&#22260;&#26377;&#20851;&#24449;&#31649;&#38382;&#39064;&#30340;&#20844;&#21578;&#12299;&#65288;&#22269;&#23478;&#31246;&#21153;&#24635;&#23616;&#20844;&#21578;2018&#24180;&#31532;40&#21495;&#65289;.docx" TargetMode="External"/><Relationship Id="rId16" Type="http://schemas.openxmlformats.org/officeDocument/2006/relationships/hyperlink" Target="&#25991;&#20214;&#20381;&#25454;\A107040-18&#12289;&#12298;&#36130;&#25919;&#37096;%20&#31246;&#21153;&#24635;&#23616;%20&#21830;&#21153;&#37096;%20&#31185;&#25216;&#37096;%20&#22269;&#23478;&#21457;&#23637;&#25913;&#38761;&#22996;&#20851;&#20110;&#23558;&#25216;&#26415;&#20808;&#36827;&#22411;&#26381;&#21153;&#20225;&#19994;&#25152;&#24471;&#31246;&#25919;&#31574;&#25512;&#24191;&#33267;&#20840;&#22269;&#23454;&#26045;&#30340;&#36890;&#30693;&#12299;&#65288;&#36130;&#31246;&#12308;2017&#12309;79&#21495;&#65289;.docx" TargetMode="External"/><Relationship Id="rId20" Type="http://schemas.openxmlformats.org/officeDocument/2006/relationships/hyperlink" Target="&#25991;&#20214;&#20381;&#25454;\A107040-22&#12289;&#12298;&#36130;&#25919;&#37096;%20&#28023;&#20851;&#24635;&#32626;%20&#22269;&#23478;&#31246;&#21153;&#24635;&#23616;&#20851;&#20110;&#36195;&#24030;&#24066;&#25191;&#34892;&#35199;&#37096;&#22823;&#24320;&#21457;&#31246;&#25910;&#25919;&#31574;&#38382;&#39064;&#30340;&#36890;&#30693;&#12299;&#65288;&#36130;&#31246;&#12308;2013&#12309;4&#21495;&#65289;.docx" TargetMode="External"/><Relationship Id="rId29" Type="http://schemas.openxmlformats.org/officeDocument/2006/relationships/hyperlink" Target="&#25991;&#20214;&#20381;&#25454;\A107040-28&#12289;&#12298;&#36130;&#25919;&#37096;%20&#22269;&#23478;&#31246;&#21153;&#24635;&#23616;&#20851;&#20110;&#24191;&#19996;&#27178;&#29748;&#26032;&#21306;&#12289;&#31119;&#24314;&#24179;&#28525;&#32508;&#21512;&#23454;&#39564;&#21306;&#12289;&#28145;&#22323;&#21069;&#28023;&#28145;&#28207;&#29616;&#20195;&#21270;&#26381;&#21153;&#19994;&#21512;&#20316;&#21306;&#20225;&#19994;&#25152;&#24471;&#31246;&#20248;&#24800;&#25919;&#31574;&#21450;&#20248;&#24800;&#30446;&#24405;&#30340;&#36890;&#30693;&#12299;&#65288;&#36130;&#31246;&#12308;2014&#12309;26&#21495;&#65289;.docx" TargetMode="External"/><Relationship Id="rId1" Type="http://schemas.openxmlformats.org/officeDocument/2006/relationships/hyperlink" Target="&#25991;&#20214;&#20381;&#25454;\A107040-1&#12289;&#12298;&#36130;&#25919;&#37096;%20&#31246;&#21153;&#24635;&#23616;&#20851;&#20110;&#36827;&#19968;&#27493;&#25193;&#22823;&#23567;&#22411;&#24494;&#21033;&#20225;&#19994;&#25152;&#24471;&#31246;&#20248;&#24800;&#25919;&#31574;&#33539;&#22260;&#30340;&#36890;&#30693;&#12299;&#65288;&#36130;&#31246;&#12308;2018&#12309;77&#21495;&#65289;.docx" TargetMode="External"/><Relationship Id="rId6" Type="http://schemas.openxmlformats.org/officeDocument/2006/relationships/hyperlink" Target="&#25991;&#20214;&#20381;&#25454;\A107040-6&#12289;&#12298;&#36130;&#25919;&#37096;%20&#28023;&#20851;&#24635;&#32626;%20&#22269;&#23478;&#31246;&#21153;&#24635;&#23616;&#20851;&#20110;&#25903;&#25345;&#40065;&#30008;&#22320;&#38663;&#28798;&#21518;&#24674;&#22797;&#37325;&#24314;&#26377;&#20851;&#31246;&#25910;&#25919;&#31574;&#38382;&#39064;&#30340;&#36890;&#30693;&#12299;&#65288;&#36130;&#31246;&#12308;2015&#12309;27&#21495;&#65289;.docx" TargetMode="External"/><Relationship Id="rId11" Type="http://schemas.openxmlformats.org/officeDocument/2006/relationships/hyperlink" Target="&#25991;&#20214;&#20381;&#25454;\A107040-12&#12289;&#12298;&#36130;&#25919;&#37096;%20&#31246;&#21153;&#24635;&#23616;%20&#22269;&#23478;&#21457;&#23637;&#25913;&#38761;&#22996;%20&#24037;&#19994;&#21644;&#20449;&#24687;&#21270;&#37096;&#20851;&#20110;&#38598;&#25104;&#30005;&#36335;&#29983;&#20135;&#20225;&#19994;&#26377;&#20851;&#20225;&#19994;&#25152;&#24471;&#31246;&#25919;&#31574;&#38382;&#39064;&#30340;&#36890;&#30693;&#12299;&#65288;&#36130;&#31246;&#12308;2018&#12309;27&#21495;&#65289;.docx" TargetMode="External"/><Relationship Id="rId24" Type="http://schemas.openxmlformats.org/officeDocument/2006/relationships/hyperlink" Target="&#25991;&#20214;&#20381;&#25454;\A107040-27&#12289;&#12298;&#36130;&#25919;&#37096;&#22269;&#23478;&#31246;&#21153;&#24635;&#23616;&#20851;&#20110;&#26032;&#30086;&#21888;&#20160;&#38669;&#23572;&#26524;&#26031;&#20004;&#20010;&#29305;&#27530;&#32463;&#27982;&#24320;&#21457;&#21306;&#20225;&#19994;&#25152;&#24471;&#31246;&#20248;&#24800;&#25919;&#31574;&#30340;&#36890;&#30693;&#12299;.docx" TargetMode="External"/><Relationship Id="rId32" Type="http://schemas.openxmlformats.org/officeDocument/2006/relationships/hyperlink" Target="&#25991;&#20214;&#20381;&#25454;\A107040-33&#12289;&#12298;&#36130;&#25919;&#37096;%20&#22269;&#23478;&#31246;&#21153;&#24635;&#23616;&#20851;&#20110;&#36143;&#24443;&#33853;&#23454;&#22269;&#21153;&#38498;&#20851;&#20110;&#23454;&#26045;&#20225;&#19994;&#25152;&#24471;&#31246;&#36807;&#28193;&#20248;&#24800;&#25919;&#31574;&#26377;&#20851;&#38382;&#39064;&#30340;&#36890;&#30693;&#12299;&#65288;&#36130;&#31246;&#12308;2008&#12309;21&#21495;&#65289;.docx" TargetMode="External"/><Relationship Id="rId37" Type="http://schemas.openxmlformats.org/officeDocument/2006/relationships/comments" Target="../comments18.xml"/><Relationship Id="rId5" Type="http://schemas.openxmlformats.org/officeDocument/2006/relationships/hyperlink" Target="&#25991;&#20214;&#20381;&#25454;\A107040-5&#12289;&#12298;&#36130;&#25919;&#37096;%20&#22269;&#23478;&#31246;&#21153;&#24635;&#23616;&#20851;&#20110;&#36143;&#24443;&#33853;&#23454;&#22269;&#21153;&#38498;&#20851;&#20110;&#23454;&#26045;&#20225;&#19994;&#25152;&#24471;&#31246;&#36807;&#28193;&#20248;&#24800;&#25919;&#31574;&#26377;&#20851;&#38382;&#39064;&#30340;&#36890;&#30693;&#12299;&#65288;&#36130;&#31246;&#12308;2008&#12309;21&#21495;&#65289;.docx" TargetMode="External"/><Relationship Id="rId15" Type="http://schemas.openxmlformats.org/officeDocument/2006/relationships/hyperlink" Target="&#25991;&#20214;&#20381;&#25454;\A107040-16&#12289;&#12298;&#36130;&#25919;&#37096;%20&#22269;&#23478;&#31246;&#21153;&#24635;&#23616;%20&#21830;&#21153;&#37096;%20&#31185;&#25216;&#37096;%20&#22269;&#23478;&#21457;&#23637;&#25913;&#38761;&#22996;&#20851;&#20110;&#23436;&#21892;&#25216;&#26415;&#20808;&#36827;&#22411;&#26381;&#21153;&#20225;&#19994;&#26377;&#20851;&#20225;&#19994;&#25152;&#24471;&#31246;&#25919;&#31574;&#38382;&#39064;&#30340;&#36890;&#30693;&#12299;&#65288;&#36130;&#31246;&#12308;2014&#12309;59&#21495;&#65289;.docx" TargetMode="External"/><Relationship Id="rId23" Type="http://schemas.openxmlformats.org/officeDocument/2006/relationships/hyperlink" Target="&#25991;&#20214;&#20381;&#25454;\A107040-26&#12289;&#36130;&#25919;&#37096;%20&#22269;&#23478;&#31246;&#21153;&#24635;&#23616;%20&#22269;&#23478;&#21457;&#23637;&#25913;&#38761;&#22996;%20&#24037;&#19994;&#21644;&#20449;&#24687;&#21270;&#37096;&#20851;&#20110;&#23436;&#21892;&#26032;&#30086;&#22256;&#38590;&#22320;&#21306;&#37325;&#28857;&#40723;&#21169;&#21457;&#23637;&#20135;&#19994;&#20225;&#19994;&#25152;&#24471;&#31246;&#20248;&#24800;&#30446;&#24405;&#30340;&#36890;&#30693;&#65288;&#36130;&#31246;&#12308;2016&#12309;85&#21495;&#65289;.docx" TargetMode="External"/><Relationship Id="rId28" Type="http://schemas.openxmlformats.org/officeDocument/2006/relationships/hyperlink" Target="&#25991;&#20214;&#20381;&#25454;\A107040-25&#12289;&#12298;&#36130;&#25919;&#37096;%20&#22269;&#23478;&#31246;&#21153;&#24635;&#23616;&#20851;&#20110;&#26032;&#30086;&#22256;&#38590;&#22320;&#21306;&#26032;&#21150;&#20225;&#19994;&#25152;&#24471;&#31246;&#20248;&#24800;&#25919;&#31574;&#30340;&#36890;&#30693;&#12299;&#65288;&#36130;&#31246;&#12308;2011&#12309;53&#21495;&#65289;.docx" TargetMode="External"/><Relationship Id="rId36" Type="http://schemas.openxmlformats.org/officeDocument/2006/relationships/vmlDrawing" Target="../drawings/vmlDrawing18.vml"/><Relationship Id="rId10" Type="http://schemas.openxmlformats.org/officeDocument/2006/relationships/hyperlink" Target="&#25991;&#20214;&#20381;&#25454;\A107040-10&#12289;&#12298;&#36130;&#25919;&#37096;%20&#22269;&#23478;&#31246;&#21153;&#24635;&#23616;&#20851;&#20110;&#36827;&#19968;&#27493;&#40723;&#21169;&#36719;&#20214;&#20135;&#19994;&#21644;&#38598;&#25104;&#30005;&#36335;&#20135;&#19994;&#21457;&#23637;&#20225;&#19994;&#25152;&#24471;&#31246;&#25919;&#31574;&#30340;&#36890;&#30693;&#12299;&#65288;&#36130;&#31246;&#12308;2012&#12309;27&#21495;&#65289;.docx" TargetMode="External"/><Relationship Id="rId19" Type="http://schemas.openxmlformats.org/officeDocument/2006/relationships/hyperlink" Target="&#25991;&#20214;&#20381;&#25454;\A107040-21&#12289;&#12298;&#22269;&#23478;&#31246;&#21153;&#24635;&#23616;&#20851;&#20110;&#28145;&#20837;&#23454;&#26045;&#35199;&#37096;&#22823;&#24320;&#21457;&#25112;&#30053;&#26377;&#20851;&#20225;&#19994;&#25152;&#24471;&#31246;&#38382;&#39064;&#30340;&#20844;&#21578;&#12299;&#65288;&#22269;&#23478;&#31246;&#21153;&#24635;&#23616;&#20844;&#21578;2012&#24180;&#31532;12&#21495;&#65289;.docx" TargetMode="External"/><Relationship Id="rId31" Type="http://schemas.openxmlformats.org/officeDocument/2006/relationships/hyperlink" Target="&#25991;&#20214;&#20381;&#25454;\A107040-30&#12289;&#12298;&#36130;&#25919;&#37096;%20&#31246;&#21153;&#24635;&#23616;%20&#28023;&#20851;&#24635;&#32626;&#20851;&#20110;&#21271;&#20140;2022&#24180;&#20908;&#22885;&#20250;&#21644;&#20908;&#27531;&#22885;&#20250;&#31246;&#25910;&#25919;&#31574;&#30340;&#36890;&#30693;&#12299;&#65288;&#36130;&#31246;&#12308;2017&#12309;60&#21495;&#65289;.docx" TargetMode="External"/><Relationship Id="rId4" Type="http://schemas.openxmlformats.org/officeDocument/2006/relationships/hyperlink" Target="&#25991;&#20214;&#20381;&#25454;\A107040-4&#12289;&#12298;&#22269;&#21153;&#38498;&#20851;&#20110;&#32463;&#27982;&#29305;&#21306;&#21644;&#19978;&#28023;&#28006;&#19996;&#26032;&#21306;&#26032;&#35774;&#31435;&#39640;&#26032;&#25216;&#26415;&#20225;&#19994;&#23454;&#34892;&#36807;&#28193;&#24615;&#31246;&#25910;&#20248;&#24800;&#30340;&#36890;&#30693;&#12299;&#65288;&#22269;&#21457;&#12308;2007&#12309;40&#21495;&#65289;.docx" TargetMode="External"/><Relationship Id="rId9" Type="http://schemas.openxmlformats.org/officeDocument/2006/relationships/hyperlink" Target="&#25991;&#20214;&#20381;&#25454;\A107040-9&#12289;&#12298;&#25991;&#21270;&#37096;%20&#36130;&#25919;&#37096;%20&#22269;&#23478;&#31246;&#21153;&#24635;&#23616;&#20851;&#20110;&#23454;&#26045;&#12296;&#21160;&#28459;&#20225;&#19994;&#35748;&#23450;&#31649;&#29702;&#21150;&#27861;&#65288;&#35797;&#34892;&#65289;&#12297;&#26377;&#20851;&#38382;&#39064;&#30340;&#36890;&#30693;&#12299;&#65288;&#25991;&#20135;&#21457;&#12308;2009&#12309;18&#21495;&#65289;.docx" TargetMode="External"/><Relationship Id="rId14" Type="http://schemas.openxmlformats.org/officeDocument/2006/relationships/hyperlink" Target="&#25991;&#20214;&#20381;&#25454;\A107040-15&#12289;&#12298;&#36130;&#25919;&#37096;%20&#22269;&#23478;&#31246;&#21153;&#24635;&#23616;%20&#27665;&#25919;&#37096;&#20851;&#20110;&#29983;&#20135;&#21644;&#35013;&#37197;&#20260;&#27531;&#20154;&#21592;&#19987;&#38376;&#29992;&#21697;&#20225;&#19994;&#20813;&#24449;&#20225;&#19994;&#25152;&#24471;&#31246;&#30340;&#36890;&#30693;&#12299;&#65288;&#36130;&#31246;&#12308;2016&#12309;111&#21495;&#65289;.docx" TargetMode="External"/><Relationship Id="rId22" Type="http://schemas.openxmlformats.org/officeDocument/2006/relationships/hyperlink" Target="&#25991;&#20214;&#20381;&#25454;\A107040-24&#12289;&#12298;&#22269;&#23478;&#31246;&#21153;&#24635;&#23616;&#20851;&#20110;&#25191;&#34892;&#35199;&#37096;&#22320;&#21306;&#40723;&#21169;&#31867;&#20135;&#19994;&#30446;&#24405;&#26377;&#20851;&#20225;&#19994;&#25152;&#24471;&#31246;&#38382;&#39064;&#30340;&#20844;&#21578;&#12299;&#65288;&#22269;&#23478;&#31246;&#21153;&#24635;&#23616;&#20844;&#21578;2015&#24180;&#31532;14&#21495;&#65289;.docx" TargetMode="External"/><Relationship Id="rId27" Type="http://schemas.openxmlformats.org/officeDocument/2006/relationships/hyperlink" Target="&#25991;&#20214;&#20381;&#25454;\A107040-11&#12289;&#12298;&#36130;&#25919;&#37096;%20&#22269;&#23478;&#31246;&#21153;&#24635;&#23616;%20&#21457;&#23637;&#25913;&#38761;&#22996;%20&#24037;&#19994;&#21644;&#20449;&#24687;&#21270;&#37096;&#20851;&#20110;&#36719;&#20214;&#21644;&#38598;&#25104;&#30005;&#36335;&#20135;&#19994;&#20225;&#19994;&#25152;&#24471;&#31246;&#20248;&#24800;&#25919;&#31574;&#26377;&#20851;&#38382;&#39064;&#30340;&#36890;&#30693;&#12299;&#65288;&#36130;&#31246;&#12308;2016&#12309;49&#21495;&#65289;.docx" TargetMode="External"/><Relationship Id="rId30" Type="http://schemas.openxmlformats.org/officeDocument/2006/relationships/hyperlink" Target="&#25991;&#20214;&#20381;&#25454;\A107040-29&#12289;&#12298;&#36130;&#25919;&#37096;%20&#31246;&#21153;&#24635;&#23616;&#20851;&#20110;&#24179;&#28525;&#32508;&#21512;&#23454;&#39564;&#21306;&#20225;&#19994;&#25152;&#24471;&#31246;&#20248;&#24800;&#30446;&#24405;&#22686;&#21015;&#26377;&#20851;&#26053;&#28216;&#20135;&#19994;&#39033;&#30446;&#30340;&#36890;&#30693;&#12299;&#65288;&#36130;&#31246;&#12308;2017&#12309;75&#21495;&#65289;.docx" TargetMode="External"/><Relationship Id="rId35" Type="http://schemas.openxmlformats.org/officeDocument/2006/relationships/drawing" Target="../drawings/drawing29.xml"/><Relationship Id="rId8" Type="http://schemas.openxmlformats.org/officeDocument/2006/relationships/hyperlink" Target="&#25991;&#20214;&#20381;&#25454;\A107040-8&#12289;&#12298;&#25991;&#21270;&#37096;%20&#36130;&#25919;&#37096;%20&#22269;&#23478;&#31246;&#21153;&#24635;&#23616;&#20851;&#20110;&#21360;&#21457;&#12296;&#21160;&#28459;&#20225;&#19994;&#35748;&#23450;&#31649;&#29702;&#21150;&#27861;&#65288;&#35797;&#34892;&#65289;&#12297;&#30340;&#36890;&#30693;&#12299;&#65288;&#25991;&#24066;&#21457;&#12308;2008&#12309;51&#21495;&#65289;.docx" TargetMode="External"/><Relationship Id="rId3" Type="http://schemas.openxmlformats.org/officeDocument/2006/relationships/hyperlink" Target="&#25991;&#20214;&#20381;&#25454;\A107040-3&#12289;&#12298;&#22269;&#23478;&#31246;&#21153;&#24635;&#23616;&#20851;&#20110;&#23454;&#26045;&#39640;&#26032;&#25216;&#26415;&#20225;&#19994;&#25152;&#24471;&#31246;&#20248;&#24800;&#25919;&#31574;&#26377;&#20851;&#38382;&#39064;&#30340;&#20844;&#21578;&#12299;&#65288;&#22269;&#23478;&#31246;&#21153;&#24635;&#23616;&#20844;&#21578;2017&#24180;&#31532;24&#21495;&#65289;.docx" TargetMode="External"/></Relationships>
</file>

<file path=xl/worksheets/_rels/sheet40.xml.rels><?xml version="1.0" encoding="UTF-8" standalone="yes"?>
<Relationships xmlns="http://schemas.openxmlformats.org/package/2006/relationships"><Relationship Id="rId8" Type="http://schemas.openxmlformats.org/officeDocument/2006/relationships/comments" Target="../comments19.xml"/><Relationship Id="rId3" Type="http://schemas.openxmlformats.org/officeDocument/2006/relationships/hyperlink" Target="&#25991;&#20214;&#20381;&#25454;\A107041-4.&#12298;&#31185;&#25216;&#37096;%20&#36130;&#25919;&#37096;%20&#22269;&#23478;&#31246;&#21153;&#24635;&#23616;&#20851;&#20110;&#20462;&#35746;&#21360;&#21457;&#12296;&#39640;&#26032;&#25216;&#26415;&#20225;&#19994;&#35748;&#23450;&#31649;&#29702;&#21150;&#27861;&#12297;&#30340;&#36890;&#30693;&#12299;&#65288;&#22269;&#31185;&#21457;&#28779;&#12308;2016&#12309;32&#21495;&#65289;.docx" TargetMode="External"/><Relationship Id="rId7" Type="http://schemas.openxmlformats.org/officeDocument/2006/relationships/vmlDrawing" Target="../drawings/vmlDrawing19.vml"/><Relationship Id="rId2" Type="http://schemas.openxmlformats.org/officeDocument/2006/relationships/hyperlink" Target="&#25991;&#20214;&#20381;&#25454;\A107041-2.&#12298;&#31185;&#23398;&#25216;&#26415;&#37096;%20&#36130;&#25919;&#37096;%20&#22269;&#23478;&#31246;&#21153;&#24635;&#23616;&#20851;&#20110;&#20462;&#35746;&#21360;&#21457;&#12296;&#39640;&#26032;&#25216;&#26415;&#20225;&#19994;&#35748;&#23450;&#31649;&#29702;&#24037;&#20316;&#25351;&#24341;&#12297;&#30340;&#36890;&#30693;&#12299;&#65288;&#22269;&#31185;&#21457;&#28779;&#12308;2016&#12309;195&#21495;&#65289;.docx" TargetMode="External"/><Relationship Id="rId1" Type="http://schemas.openxmlformats.org/officeDocument/2006/relationships/hyperlink" Target="&#25991;&#20214;&#20381;&#25454;\A107041-1.&#12298;&#31185;&#25216;&#37096;%20&#36130;&#25919;&#37096;%20&#22269;&#23478;&#31246;&#21153;&#24635;&#23616;&#20851;&#20110;&#12296;&#39640;&#26032;&#25216;&#26415;&#20225;&#19994;&#35748;&#23450;&#31649;&#29702;&#21150;&#27861;&#12297;&#30340;&#36890;&#30693;&#12299;&#65288;&#22269;&#31185;&#21457;&#28779;&#12308;2016&#12309;32&#21495;&#65289;.docx" TargetMode="External"/><Relationship Id="rId6" Type="http://schemas.openxmlformats.org/officeDocument/2006/relationships/drawing" Target="../drawings/drawing30.xml"/><Relationship Id="rId5" Type="http://schemas.openxmlformats.org/officeDocument/2006/relationships/printerSettings" Target="../printerSettings/printerSettings32.bin"/><Relationship Id="rId4" Type="http://schemas.openxmlformats.org/officeDocument/2006/relationships/hyperlink" Target="&#25991;&#20214;&#20381;&#25454;\A107041-3.&#12298;&#22269;&#23478;&#31246;&#21153;&#24635;&#23616;&#20851;&#20110;&#23454;&#26045;&#39640;&#26032;&#25216;&#26415;&#20225;&#19994;&#25152;&#24471;&#31246;&#20248;&#24800;&#25919;&#31574;&#26377;&#20851;&#38382;&#39064;&#30340;&#20844;&#21578;&#12299;&#65288;&#22269;&#23478;&#31246;&#21153;&#24635;&#23616;&#20844;&#21578;2017&#24180;&#31532;24&#21495;&#65289;.docx" TargetMode="External"/></Relationships>
</file>

<file path=xl/worksheets/_rels/sheet41.xml.rels><?xml version="1.0" encoding="UTF-8" standalone="yes"?>
<Relationships xmlns="http://schemas.openxmlformats.org/package/2006/relationships"><Relationship Id="rId8" Type="http://schemas.openxmlformats.org/officeDocument/2006/relationships/hyperlink" Target="&#25991;&#20214;&#20381;&#25454;\A107042-8.&#12298;&#22269;&#23478;&#31246;&#21153;&#24635;&#23616;&#20851;&#20110;&#30740;&#21457;&#36153;&#29992;&#31246;&#21069;&#21152;&#35745;&#25187;&#38500;&#24402;&#38598;&#33539;&#22260;&#26377;&#20851;&#38382;&#39064;&#30340;&#20844;&#21578;&#12299;(&#22269;&#23478;&#31246;&#21153;&#24635;&#23616;&#20844;&#21578;2017&#24180;&#31532;40&#21495;).docx" TargetMode="External"/><Relationship Id="rId3" Type="http://schemas.openxmlformats.org/officeDocument/2006/relationships/hyperlink" Target="&#25991;&#20214;&#20381;&#25454;\A107042-3.&#12298;&#36130;&#25919;&#37096;%20&#22269;&#23478;&#31246;&#21153;&#24635;&#23616;%20&#21457;&#23637;&#25913;&#38761;&#22996;%20&#24037;&#19994;&#21644;&#20449;&#24687;&#21270;&#37096;&#20851;&#20110;&#36827;&#19968;&#27493;&#40723;&#21169;&#38598;&#25104;&#30005;&#36335;&#20135;&#19994;&#21457;&#23637;&#20225;&#19994;&#25152;&#24471;&#31246;&#25919;&#31574;&#30340;&#36890;&#30693;&#12299;&#65288;&#36130;&#31246;&#12308;2015&#12309;6&#21495;&#65289;.docx" TargetMode="External"/><Relationship Id="rId7" Type="http://schemas.openxmlformats.org/officeDocument/2006/relationships/hyperlink" Target="&#25991;&#20214;&#20381;&#25454;\A107042-7.&#12298;&#22269;&#23478;&#31246;&#21153;&#24635;&#23616;&#20851;&#20110;&#20225;&#19994;&#30740;&#31350;&#24320;&#21457;&#36153;&#29992;&#31246;&#21069;&#21152;&#35745;&#25187;&#38500;&#25919;&#31574;&#26377;&#20851;&#38382;&#39064;&#30340;&#20844;&#21578;&#12299;(&#22269;&#23478;&#31246;&#21153;&#24635;&#23616;&#20844;&#21578;2015&#24180;&#31532;97&#21495;).docx" TargetMode="External"/><Relationship Id="rId12" Type="http://schemas.openxmlformats.org/officeDocument/2006/relationships/comments" Target="../comments20.xml"/><Relationship Id="rId2" Type="http://schemas.openxmlformats.org/officeDocument/2006/relationships/hyperlink" Target="&#25991;&#20214;&#20381;&#25454;\A107042-2.&#12298;&#36130;&#25919;&#37096;%20&#22269;&#23478;&#31246;&#21153;&#24635;&#23616;%20&#21457;&#23637;&#25913;&#38761;&#22996;%20&#24037;&#19994;&#21644;&#20449;&#24687;&#21270;&#37096;&#20851;&#20110;&#36719;&#20214;&#21644;&#38598;&#25104;&#30005;&#36335;&#20135;&#19994;&#20225;&#19994;&#25152;&#24471;&#31246;&#20248;&#24800;&#25919;&#31574;&#26377;&#20851;&#38382;&#39064;&#30340;&#36890;&#30693;&#12299;&#65288;&#36130;&#31246;&#12308;2016&#12309;49&#21495;&#65289;.docx" TargetMode="External"/><Relationship Id="rId1" Type="http://schemas.openxmlformats.org/officeDocument/2006/relationships/hyperlink" Target="&#25991;&#20214;&#20381;&#25454;\A107042-1.&#12298;&#36130;&#25919;&#37096;%20&#22269;&#23478;&#31246;&#21153;&#24635;&#23616;&#20851;&#20110;&#36827;&#19968;&#27493;&#40723;&#21169;&#36719;&#20214;&#20135;&#19994;&#21644;&#38598;&#25104;&#30005;&#36335;&#20135;&#19994;&#21457;&#23637;&#20225;&#19994;&#25152;&#24471;&#31246;&#25919;&#31574;&#30340;&#36890;&#30693;&#12299;&#65288;&#36130;&#31246;&#12308;2012&#12309;27&#21495;&#65289;.docx" TargetMode="External"/><Relationship Id="rId6" Type="http://schemas.openxmlformats.org/officeDocument/2006/relationships/hyperlink" Target="&#25991;&#20214;&#20381;&#25454;\A107042-6.&#12298;&#36130;&#25919;&#37096;%20&#22269;&#23478;&#31246;&#21153;&#24635;&#23616;%20&#31185;&#25216;&#37096;&#20851;&#20110;&#23436;&#21892;&#30740;&#21457;&#36153;&#29992;&#31246;&#21069;&#21152;&#35745;&#25187;&#38500;&#25919;&#31574;&#30340;&#36890;&#30693;&#12299;&#65288;&#36130;&#31246;&#12308;2015&#12309;119&#21495;&#65289;.docx" TargetMode="External"/><Relationship Id="rId11" Type="http://schemas.openxmlformats.org/officeDocument/2006/relationships/vmlDrawing" Target="../drawings/vmlDrawing20.vml"/><Relationship Id="rId5" Type="http://schemas.openxmlformats.org/officeDocument/2006/relationships/hyperlink" Target="&#25991;&#20214;&#20381;&#25454;\A107042-5.&#12298;&#36130;&#25919;&#37096;%20&#31246;&#21153;&#24635;&#23616;%20&#22269;&#23478;&#21457;&#23637;&#25913;&#38761;&#22996;%20&#24037;&#19994;&#21644;&#20449;&#24687;&#21270;&#37096;&#20851;&#20110;&#38598;&#25104;&#30005;&#36335;&#29983;&#20135;&#20225;&#19994;&#26377;&#20851;&#20225;&#19994;&#25152;&#24471;&#31246;&#25919;&#31574;&#38382;&#39064;&#30340;&#36890;&#30693;&#12299;&#65288;&#36130;&#31246;&#12308;2018&#12309;27&#21495;&#65289;.docx" TargetMode="External"/><Relationship Id="rId10" Type="http://schemas.openxmlformats.org/officeDocument/2006/relationships/drawing" Target="../drawings/drawing31.xml"/><Relationship Id="rId4" Type="http://schemas.openxmlformats.org/officeDocument/2006/relationships/hyperlink" Target="&#25991;&#20214;&#20381;&#25454;\A107042-4.&#12298;&#22269;&#23478;&#21457;&#23637;&#21644;&#25913;&#38761;&#22996;&#21592;&#20250;%20&#24037;&#19994;&#21644;&#20449;&#24687;&#21270;&#37096;%20&#36130;&#25919;&#37096;%20&#22269;&#23478;&#31246;&#21153;&#24635;&#23616;&#20851;&#20110;&#21360;&#21457;&#22269;&#23478;&#35268;&#21010;&#24067;&#23616;&#20869;&#37325;&#28857;&#36719;&#20214;&#21644;&#38598;&#25104;&#30005;&#36335;&#35774;&#35745;&#39046;&#22495;&#30340;&#36890;&#30693;&#12299;&#65288;&#21457;&#25913;&#39640;&#25216;&#12308;2016&#12309;1056&#21495;&#65289;.docx" TargetMode="External"/><Relationship Id="rId9" Type="http://schemas.openxmlformats.org/officeDocument/2006/relationships/printerSettings" Target="../printerSettings/printerSettings33.bin"/></Relationships>
</file>

<file path=xl/worksheets/_rels/sheet42.xml.rels><?xml version="1.0" encoding="UTF-8" standalone="yes"?>
<Relationships xmlns="http://schemas.openxmlformats.org/package/2006/relationships"><Relationship Id="rId8" Type="http://schemas.openxmlformats.org/officeDocument/2006/relationships/drawing" Target="../drawings/drawing32.xml"/><Relationship Id="rId3" Type="http://schemas.openxmlformats.org/officeDocument/2006/relationships/hyperlink" Target="&#25991;&#20214;&#20381;&#25454;\A107050-3&#12289;&#12298;&#36130;&#25919;&#37096;&#12288;&#22269;&#23478;&#31246;&#21153;&#24635;&#23616;&#12288;&#23433;&#20840;&#30417;&#31649;&#24635;&#23616;&#20851;&#20110;&#20844;&#24067;&#12296;&#23433;&#20840;&#29983;&#20135;&#19987;&#29992;&#35774;&#22791;&#20225;&#19994;&#25152;&#24471;&#31246;&#20248;&#24800;&#30446;&#24405;&#65288;2008&#24180;&#29256;&#65289;&#12297;&#30340;&#36890;&#30693;&#12299;&#65288;&#36130;&#31246;&#12308;2008&#12309;118&#21495;&#65289;.docx" TargetMode="External"/><Relationship Id="rId7" Type="http://schemas.openxmlformats.org/officeDocument/2006/relationships/printerSettings" Target="../printerSettings/printerSettings34.bin"/><Relationship Id="rId2" Type="http://schemas.openxmlformats.org/officeDocument/2006/relationships/hyperlink" Target="&#25991;&#20214;&#20381;&#25454;\A107050-2&#12289;&#12298;&#36130;&#25919;&#37096;&#12288;&#22269;&#23478;&#31246;&#21153;&#24635;&#23616;&#12288;&#22269;&#23478;&#21457;&#23637;&#25913;&#38761;&#22996;&#20851;&#20110;&#20844;&#24067;&#33410;&#33021;&#33410;&#27700;&#19987;&#29992;&#35774;&#22791;&#20225;&#19994;&#25152;&#24471;&#31246;&#20248;&#24800;&#30446;&#24405;&#65288;2008&#24180;&#29256;&#65289;&#21644;&#29615;&#22659;&#20445;&#25252;&#19987;&#29992;&#35774;&#22791;&#20225;&#19994;&#25152;&#24471;&#31246;&#20248;&#24800;&#30446;&#24405;&#65288;2008&#24180;&#29256;&#65289;&#30340;&#36890;&#30693;&#12299;&#65288;&#36130;&#31246;&#12308;2008&#12309;115&#21495;&#65289;.docx" TargetMode="External"/><Relationship Id="rId1" Type="http://schemas.openxmlformats.org/officeDocument/2006/relationships/hyperlink" Target="&#25991;&#20214;&#20381;&#25454;\A107050-1&#12289;&#12298;&#36130;&#25919;&#37096;&#12288;&#22269;&#23478;&#31246;&#21153;&#24635;&#23616;&#20851;&#20110;&#25191;&#34892;&#29615;&#22659;&#20445;&#25252;&#19987;&#29992;&#35774;&#22791;&#20225;&#19994;&#25152;&#24471;&#31246;&#20248;&#24800;&#30446;&#24405;&#12289;&#33410;&#33021;&#33410;&#27700;&#19987;&#29992;&#35774;&#22791;&#20225;&#19994;&#25152;&#24471;&#31246;&#20248;&#24800;&#30446;&#24405;&#21644;&#23433;&#20840;&#29983;&#20135;&#19987;&#29992;&#35774;&#22791;&#20225;&#19994;&#25152;&#24471;&#31246;&#20248;&#24800;&#30446;&#24405;&#26377;&#20851;&#38382;&#39064;&#30340;&#36890;&#30693;&#12299;&#65288;&#36130;&#31246;&#12308;2008&#12309;48&#21495;&#65289;.docx" TargetMode="External"/><Relationship Id="rId6" Type="http://schemas.openxmlformats.org/officeDocument/2006/relationships/hyperlink" Target="&#25991;&#20214;&#20381;&#25454;\A107050-6&#12289;&#12298;&#36130;&#25919;&#37096;%20&#31246;&#21153;&#24635;&#23616;%20&#22269;&#23478;&#21457;&#23637;&#25913;&#38761;&#22996;%20&#24037;&#19994;&#21644;&#20449;&#24687;&#21270;&#37096;%20&#29615;&#22659;&#20445;&#25252;&#37096;&#20851;&#20110;&#21360;&#21457;&#33410;&#33021;&#33410;&#27700;&#21644;&#29615;&#22659;&#20445;&#25252;&#19987;&#29992;&#35774;&#22791;&#20225;&#19994;&#25152;&#24471;&#31246;&#20248;&#24800;&#30446;&#24405;&#65288;2017&#24180;&#29256;&#65289;&#30340;&#36890;&#30693;&#12299;&#65288;&#36130;&#31246;&#12308;2017&#12309;71&#21495;&#65289;.docx" TargetMode="External"/><Relationship Id="rId5" Type="http://schemas.openxmlformats.org/officeDocument/2006/relationships/hyperlink" Target="&#25991;&#20214;&#20381;&#25454;\A107050-5&#12289;&#12298;&#22269;&#23478;&#31246;&#21153;&#24635;&#23616;&#20851;&#20110;&#29615;&#22659;&#20445;&#25252;&#12289;&#33410;&#33021;&#33410;&#27700;&#12289;&#23433;&#20840;&#29983;&#20135;&#31561;&#19987;&#29992;&#35774;&#22791;&#25237;&#36164;&#25269;&#20813;&#20225;&#19994;&#25152;&#24471;&#31246;&#26377;&#20851;&#38382;&#39064;&#30340;&#36890;&#30693;&#12299;&#65288;&#22269;&#31246;&#20989;&#12308;2010&#12309;256&#21495;&#65289;.docx" TargetMode="External"/><Relationship Id="rId10" Type="http://schemas.openxmlformats.org/officeDocument/2006/relationships/comments" Target="../comments21.xml"/><Relationship Id="rId4" Type="http://schemas.openxmlformats.org/officeDocument/2006/relationships/hyperlink" Target="&#25991;&#20214;&#20381;&#25454;\A107050-4&#12289;&#12298;&#36130;&#25919;&#37096;&#12288;&#22269;&#23478;&#31246;&#21153;&#24635;&#23616;&#20851;&#20110;&#25191;&#34892;&#20225;&#19994;&#25152;&#24471;&#31246;&#20248;&#24800;&#25919;&#31574;&#33509;&#24178;&#38382;&#39064;&#30340;&#36890;&#30693;&#12299;&#65288;&#36130;&#31246;&#12308;2009&#12309;69&#21495;&#65289;.docx" TargetMode="External"/><Relationship Id="rId9" Type="http://schemas.openxmlformats.org/officeDocument/2006/relationships/vmlDrawing" Target="../drawings/vmlDrawing21.vml"/></Relationships>
</file>

<file path=xl/worksheets/_rels/sheet43.xml.rels><?xml version="1.0" encoding="UTF-8" standalone="yes"?>
<Relationships xmlns="http://schemas.openxmlformats.org/package/2006/relationships"><Relationship Id="rId3" Type="http://schemas.openxmlformats.org/officeDocument/2006/relationships/hyperlink" Target="&#25991;&#20214;&#20381;&#25454;\A108000-3&#12289;&#12298;&#36130;&#25919;&#37096;%20&#22269;&#23478;&#31246;&#21153;&#24635;&#23616;&#20851;&#20110;&#25105;&#22269;&#30707;&#27833;&#20225;&#19994;&#20174;&#20107;&#27833;&#65288;&#27668;&#65289;&#36164;&#28304;&#24320;&#37319;&#25152;&#24471;&#31246;&#25910;&#25269;&#20813;&#26377;&#20851;&#38382;&#39064;&#30340;&#36890;&#30693;&#12299;&#65288;&#36130;&#31246;&#12308;2011&#12309;23&#21495;&#65289;.docx" TargetMode="External"/><Relationship Id="rId2" Type="http://schemas.openxmlformats.org/officeDocument/2006/relationships/hyperlink" Target="&#25991;&#20214;&#20381;&#25454;\A108000-2&#12289;&#12298;&#22269;&#23478;&#31246;&#21153;&#24635;&#23616;&#20851;&#20110;&#21457;&#24067;&#12296;&#20225;&#19994;&#22659;&#22806;&#25152;&#24471;&#31246;&#25910;&#25269;&#20813;&#25805;&#20316;&#25351;&#21335;&#12297;&#30340;&#20844;&#21578;&#12299;&#65288;&#22269;&#23478;&#31246;&#21153;&#24635;&#23616;&#20844;&#21578;2010&#24180;&#31532;1&#21495;&#65289;.docx" TargetMode="External"/><Relationship Id="rId1" Type="http://schemas.openxmlformats.org/officeDocument/2006/relationships/hyperlink" Target="&#25991;&#20214;&#20381;&#25454;\A108000-1&#12289;&#12298;&#36130;&#25919;&#37096;%20&#22269;&#23478;&#31246;&#21153;&#24635;&#23616;&#20851;&#20110;&#20225;&#19994;&#22659;&#22806;&#25152;&#24471;&#31246;&#25910;&#25269;&#20813;&#26377;&#20851;&#38382;&#39064;&#30340;&#36890;&#30693;&#12299;&#65288;&#36130;&#31246;&#12308;2009&#12309;125&#21495;&#65289;.docx" TargetMode="External"/><Relationship Id="rId6" Type="http://schemas.openxmlformats.org/officeDocument/2006/relationships/drawing" Target="../drawings/drawing33.xml"/><Relationship Id="rId5" Type="http://schemas.openxmlformats.org/officeDocument/2006/relationships/hyperlink" Target="&#25991;&#20214;&#20381;&#25454;\A108000-5&#12289;&#12298;&#36130;&#25919;&#37096;%20&#22269;&#23478;&#31246;&#21153;&#24635;&#23616;&#20851;&#20110;&#39640;&#26032;&#25216;&#26415;&#20225;&#19994;&#22659;&#22806;&#25152;&#24471;&#36866;&#29992;&#31246;&#29575;&#21450;&#31246;&#25910;&#25269;&#20813;&#38382;&#39064;&#30340;&#36890;&#30693;&#12299;&#65288;&#36130;&#31246;&#12308;2011&#12309;47&#21495;&#65289;.docx" TargetMode="External"/><Relationship Id="rId4" Type="http://schemas.openxmlformats.org/officeDocument/2006/relationships/hyperlink" Target="&#25991;&#20214;&#20381;&#25454;\A108000-4&#12289;&#12298;&#36130;&#25919;&#37096;%20&#31246;&#21153;&#24635;&#23616;&#20851;&#20110;&#23436;&#21892;&#20225;&#19994;&#22659;&#22806;&#25152;&#24471;&#31246;&#25910;&#25269;&#20813;&#25919;&#31574;&#38382;&#39064;&#30340;&#36890;&#30693;&#12299;&#65288;&#36130;&#31246;&#12308;2017&#12309;84&#21495;&#65289;.docx" TargetMode="External"/></Relationships>
</file>

<file path=xl/worksheets/_rels/sheet44.xml.rels><?xml version="1.0" encoding="UTF-8" standalone="yes"?>
<Relationships xmlns="http://schemas.openxmlformats.org/package/2006/relationships"><Relationship Id="rId3" Type="http://schemas.openxmlformats.org/officeDocument/2006/relationships/hyperlink" Target="&#25991;&#20214;&#20381;&#25454;\A108010-3&#12289;&#12298;&#36130;&#25919;&#37096;%20&#22269;&#23478;&#31246;&#21153;&#24635;&#23616;&#20851;&#20110;&#25105;&#22269;&#30707;&#27833;&#20225;&#19994;&#20174;&#20107;&#27833;&#65288;&#27668;&#65289;&#36164;&#28304;&#24320;&#37319;&#25152;&#24471;&#31246;&#25910;&#25269;&#20813;&#26377;&#20851;&#38382;&#39064;&#30340;&#36890;&#30693;&#12299;&#65288;&#36130;&#31246;&#12308;2011&#12309;23&#21495;&#65289;.docx" TargetMode="External"/><Relationship Id="rId2" Type="http://schemas.openxmlformats.org/officeDocument/2006/relationships/hyperlink" Target="&#25991;&#20214;&#20381;&#25454;\A108010-2&#12289;&#12298;&#22269;&#23478;&#31246;&#21153;&#24635;&#23616;&#20851;&#20110;&#21457;&#24067;&#12296;&#20225;&#19994;&#22659;&#22806;&#25152;&#24471;&#31246;&#25910;&#25269;&#20813;&#25805;&#20316;&#25351;&#21335;&#12297;&#30340;&#20844;&#21578;&#12299;&#65288;&#22269;&#23478;&#31246;&#21153;&#24635;&#23616;&#20844;&#21578;2010&#24180;&#31532;1&#21495;&#65289;.docx" TargetMode="External"/><Relationship Id="rId1" Type="http://schemas.openxmlformats.org/officeDocument/2006/relationships/hyperlink" Target="&#25991;&#20214;&#20381;&#25454;\A108010-1&#12289;&#12298;&#36130;&#25919;&#37096;%20&#22269;&#23478;&#31246;&#21153;&#24635;&#23616;&#20851;&#20110;&#20225;&#19994;&#22659;&#22806;&#25152;&#24471;&#31246;&#25910;&#25269;&#20813;&#26377;&#20851;&#38382;&#39064;&#30340;&#36890;&#30693;&#12299;&#65288;&#36130;&#31246;&#12308;2009&#12309;125&#21495;&#65289;.docx" TargetMode="External"/><Relationship Id="rId5" Type="http://schemas.openxmlformats.org/officeDocument/2006/relationships/drawing" Target="../drawings/drawing34.xml"/><Relationship Id="rId4" Type="http://schemas.openxmlformats.org/officeDocument/2006/relationships/hyperlink" Target="&#25991;&#20214;&#20381;&#25454;\A108010-4&#12289;&#12298;&#36130;&#25919;&#37096;%20&#31246;&#21153;&#24635;&#23616;&#20851;&#20110;&#23436;&#21892;&#20225;&#19994;&#22659;&#22806;&#25152;&#24471;&#31246;&#25910;&#25269;&#20813;&#25919;&#31574;&#38382;&#39064;&#30340;&#36890;&#30693;&#12299;&#65288;&#36130;&#31246;&#12308;2017&#12309;84&#21495;&#65289;.docx" TargetMode="External"/></Relationships>
</file>

<file path=xl/worksheets/_rels/sheet45.xml.rels><?xml version="1.0" encoding="UTF-8" standalone="yes"?>
<Relationships xmlns="http://schemas.openxmlformats.org/package/2006/relationships"><Relationship Id="rId3" Type="http://schemas.openxmlformats.org/officeDocument/2006/relationships/hyperlink" Target="&#25991;&#20214;&#20381;&#25454;\A108020-3&#12289;&#12298;&#36130;&#25919;&#37096;%20&#22269;&#23478;&#31246;&#21153;&#24635;&#23616;&#20851;&#20110;&#25105;&#22269;&#30707;&#27833;&#20225;&#19994;&#20174;&#20107;&#27833;&#65288;&#27668;&#65289;&#36164;&#28304;&#24320;&#37319;&#25152;&#24471;&#31246;&#25910;&#25269;&#20813;&#26377;&#20851;&#38382;&#39064;&#30340;&#36890;&#30693;&#12299;&#65288;&#36130;&#31246;&#12308;2011&#12309;23&#21495;&#65289;.docx" TargetMode="External"/><Relationship Id="rId7" Type="http://schemas.openxmlformats.org/officeDocument/2006/relationships/drawing" Target="../drawings/drawing35.xml"/><Relationship Id="rId2" Type="http://schemas.openxmlformats.org/officeDocument/2006/relationships/hyperlink" Target="&#25991;&#20214;&#20381;&#25454;\A108020-2&#12289;&#12298;&#22269;&#23478;&#31246;&#21153;&#24635;&#23616;&#20851;&#20110;&#21457;&#24067;&#12296;&#20225;&#19994;&#22659;&#22806;&#25152;&#24471;&#31246;&#25910;&#25269;&#20813;&#25805;&#20316;&#25351;&#21335;&#12297;&#30340;&#20844;&#21578;&#12299;&#65288;&#22269;&#23478;&#31246;&#21153;&#24635;&#23616;&#20844;&#21578;2010&#24180;&#31532;1&#21495;&#65289;.docx" TargetMode="External"/><Relationship Id="rId1" Type="http://schemas.openxmlformats.org/officeDocument/2006/relationships/hyperlink" Target="&#25991;&#20214;&#20381;&#25454;\A108020-1&#12289;&#12298;&#36130;&#25919;&#37096;%20&#22269;&#23478;&#31246;&#21153;&#24635;&#23616;&#20851;&#20110;&#20225;&#19994;&#22659;&#22806;&#25152;&#24471;&#31246;&#25910;&#25269;&#20813;&#26377;&#20851;&#38382;&#39064;&#30340;&#36890;&#30693;&#12299;&#65288;&#36130;&#31246;&#12308;2009&#12309;125&#21495;&#65289;.docx" TargetMode="External"/><Relationship Id="rId6" Type="http://schemas.openxmlformats.org/officeDocument/2006/relationships/hyperlink" Target="&#25991;&#20214;&#20381;&#25454;\A108020-6&#12289;&#12298;&#22269;&#23478;&#31246;&#21153;&#24635;&#23616;&#20851;&#20110;&#24310;&#38271;&#39640;&#26032;&#25216;&#26415;&#20225;&#19994;&#21644;&#31185;&#25216;&#22411;&#20013;&#23567;&#20225;&#19994;&#20111;&#25439;&#32467;&#36716;&#24357;&#34917;&#24180;&#38480;&#26377;&#20851;&#20225;&#19994;&#25152;&#24471;&#31246;&#22788;&#29702;&#38382;&#39064;&#30340;&#20844;&#21578;&#12299;&#65288;&#22269;&#23478;&#31246;&#21153;&#24635;&#23616;&#20844;&#21578;2018&#24180;&#31532;45&#21495;&#65289;.docx" TargetMode="External"/><Relationship Id="rId5" Type="http://schemas.openxmlformats.org/officeDocument/2006/relationships/hyperlink" Target="&#25991;&#20214;&#20381;&#25454;\A108020-5&#12289;&#12298;&#36130;&#25919;&#37096;%20&#31246;&#21153;&#24635;&#23616;&#20851;&#20110;&#24310;&#38271;&#39640;&#26032;&#25216;&#26415;&#20225;&#19994;&#21644;&#31185;&#25216;&#22411;&#20013;&#23567;&#20225;&#19994;&#20111;&#25439;&#32467;&#36716;&#24180;&#38480;&#30340;&#36890;&#30693;&#12299;&#65288;&#36130;&#31246;&#12308;2018&#12309;76&#21495;&#65289;.docx" TargetMode="External"/><Relationship Id="rId4" Type="http://schemas.openxmlformats.org/officeDocument/2006/relationships/hyperlink" Target="&#25991;&#20214;&#20381;&#25454;\A108020-4&#12289;&#12298;&#36130;&#25919;&#37096;%20&#31246;&#21153;&#24635;&#23616;&#20851;&#20110;&#23436;&#21892;&#20225;&#19994;&#22659;&#22806;&#25152;&#24471;&#31246;&#25910;&#25269;&#20813;&#25919;&#31574;&#38382;&#39064;&#30340;&#36890;&#30693;&#12299;&#65288;&#36130;&#31246;&#12308;2017&#12309;84&#21495;&#65289;.docx" TargetMode="External"/></Relationships>
</file>

<file path=xl/worksheets/_rels/sheet46.xml.rels><?xml version="1.0" encoding="UTF-8" standalone="yes"?>
<Relationships xmlns="http://schemas.openxmlformats.org/package/2006/relationships"><Relationship Id="rId3" Type="http://schemas.openxmlformats.org/officeDocument/2006/relationships/hyperlink" Target="&#25991;&#20214;&#20381;&#25454;\A108030-3&#12289;&#12298;&#36130;&#25919;&#37096;%20&#22269;&#23478;&#31246;&#21153;&#24635;&#23616;&#20851;&#20110;&#25105;&#22269;&#30707;&#27833;&#20225;&#19994;&#20174;&#20107;&#27833;&#65288;&#27668;&#65289;&#36164;&#28304;&#24320;&#37319;&#25152;&#24471;&#31246;&#25910;&#25269;&#20813;&#26377;&#20851;&#38382;&#39064;&#30340;&#36890;&#30693;&#12299;&#65288;&#36130;&#31246;&#12308;2011&#12309;23&#21495;&#65289;.docx" TargetMode="External"/><Relationship Id="rId2" Type="http://schemas.openxmlformats.org/officeDocument/2006/relationships/hyperlink" Target="&#25991;&#20214;&#20381;&#25454;\A108030-2&#12289;&#12298;&#22269;&#23478;&#31246;&#21153;&#24635;&#23616;&#20851;&#20110;&#21457;&#24067;&#12296;&#20225;&#19994;&#22659;&#22806;&#25152;&#24471;&#31246;&#25910;&#25269;&#20813;&#25805;&#20316;&#25351;&#21335;&#12297;&#30340;&#20844;&#21578;&#12299;&#65288;&#22269;&#23478;&#31246;&#21153;&#24635;&#23616;&#20844;&#21578;2010&#24180;&#31532;1&#21495;&#65289;.docx" TargetMode="External"/><Relationship Id="rId1" Type="http://schemas.openxmlformats.org/officeDocument/2006/relationships/hyperlink" Target="&#25991;&#20214;&#20381;&#25454;\A108030-1&#12289;&#12298;&#36130;&#25919;&#37096;%20&#22269;&#23478;&#31246;&#21153;&#24635;&#23616;&#20851;&#20110;&#20225;&#19994;&#22659;&#22806;&#25152;&#24471;&#31246;&#25910;&#25269;&#20813;&#26377;&#20851;&#38382;&#39064;&#30340;&#36890;&#30693;&#12299;&#65288;&#36130;&#31246;&#12308;2009&#12309;125&#21495;&#65289;.docx" TargetMode="External"/><Relationship Id="rId5" Type="http://schemas.openxmlformats.org/officeDocument/2006/relationships/drawing" Target="../drawings/drawing36.xml"/><Relationship Id="rId4" Type="http://schemas.openxmlformats.org/officeDocument/2006/relationships/hyperlink" Target="&#25991;&#20214;&#20381;&#25454;\A108030-4&#12289;&#12298;&#36130;&#25919;&#37096;%20&#31246;&#21153;&#24635;&#23616;&#20851;&#20110;&#23436;&#21892;&#20225;&#19994;&#22659;&#22806;&#25152;&#24471;&#31246;&#25910;&#25269;&#20813;&#25919;&#31574;&#38382;&#39064;&#30340;&#36890;&#30693;&#12299;&#65288;&#36130;&#31246;&#12308;2017&#12309;84&#21495;&#65289;.docx" TargetMode="External"/></Relationships>
</file>

<file path=xl/worksheets/_rels/sheet47.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hyperlink" Target="&#25991;&#20214;&#20381;&#25454;\A109000-2&#12289;&#12298;&#22269;&#23478;&#31246;&#21153;&#24635;&#23616;&#20851;&#20110;&#21360;&#21457;&#12296;&#36328;&#22320;&#21306;&#32463;&#33829;&#27719;&#24635;&#32435;&#31246;&#20225;&#19994;&#25152;&#24471;&#31246;&#24449;&#25910;&#31649;&#29702;&#21150;&#27861;&#12297;&#30340;&#20844;&#21578;&#12299;&#65288;&#22269;&#23478;&#31246;&#21153;&#24635;&#23616;&#20844;&#21578;2012&#24180;&#31532;57&#21495;&#65289;.docx" TargetMode="External"/><Relationship Id="rId1" Type="http://schemas.openxmlformats.org/officeDocument/2006/relationships/hyperlink" Target="&#25991;&#20214;&#20381;&#25454;\A109000-1&#12289;&#12298;&#36130;&#25919;&#37096;%20&#22269;&#23478;&#31246;&#21153;&#24635;&#23616;%20&#20013;&#22269;&#20154;&#27665;&#38134;&#34892;&#20851;&#20110;&#21360;&#21457;&#12296;&#36328;&#30465;&#24066;&#24635;&#20998;&#26426;&#26500;&#20225;&#19994;&#25152;&#24471;&#31246;&#20998;&#37197;&#21450;&#39044;&#31639;&#31649;&#29702;&#21150;&#27861;&#12297;&#30340;&#36890;&#30693;&#12299;&#65288;&#36130;&#39044;&#12308;2012&#12309;40&#21495;&#65289;.docx" TargetMode="External"/><Relationship Id="rId4" Type="http://schemas.openxmlformats.org/officeDocument/2006/relationships/drawing" Target="../drawings/drawing37.xml"/></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hyperlink" Target="&#25991;&#20214;&#20381;&#25454;\A109010-2&#12289;&#12298;&#22269;&#23478;&#31246;&#21153;&#24635;&#23616;&#20851;&#20110;&#21360;&#21457;&#12296;&#36328;&#22320;&#21306;&#32463;&#33829;&#27719;&#24635;&#32435;&#31246;&#20225;&#19994;&#25152;&#24471;&#31246;&#24449;&#25910;&#31649;&#29702;&#21150;&#27861;&#12297;&#30340;&#20844;&#21578;&#12299;&#65288;&#22269;&#23478;&#31246;&#21153;&#24635;&#23616;&#20844;&#21578;2012&#24180;&#31532;57&#21495;&#65289;.docx" TargetMode="External"/><Relationship Id="rId1" Type="http://schemas.openxmlformats.org/officeDocument/2006/relationships/hyperlink" Target="&#25991;&#20214;&#20381;&#25454;\A109010-1&#12289;&#12298;&#36130;&#25919;&#37096;%20&#22269;&#23478;&#31246;&#21153;&#24635;&#23616;%20&#20013;&#22269;&#20154;&#27665;&#38134;&#34892;&#20851;&#20110;&#21360;&#21457;&#12296;&#36328;&#30465;&#24066;&#24635;&#20998;&#26426;&#26500;&#20225;&#19994;&#25152;&#24471;&#31246;&#20998;&#37197;&#21450;&#39044;&#31639;&#31649;&#29702;&#21150;&#27861;&#12297;&#30340;&#36890;&#30693;&#12299;&#65288;&#36130;&#39044;&#12308;2012&#12309;40&#21495;&#65289;.docx" TargetMode="External"/><Relationship Id="rId4" Type="http://schemas.openxmlformats.org/officeDocument/2006/relationships/drawing" Target="../drawings/drawing38.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3" Type="http://schemas.openxmlformats.org/officeDocument/2006/relationships/hyperlink" Target="&#25991;&#20214;&#20381;&#25454;\A000000-0.3&#20013;&#21326;&#20154;&#27665;&#20849;&#21644;&#22269;&#31246;&#25910;&#24449;&#25910;&#31649;&#29702;&#27861;&#65288;2015&#24180;&#20462;&#35746;&#29256;&#65289;.docx" TargetMode="External"/><Relationship Id="rId7" Type="http://schemas.openxmlformats.org/officeDocument/2006/relationships/printerSettings" Target="../printerSettings/printerSettings3.bin"/><Relationship Id="rId2" Type="http://schemas.openxmlformats.org/officeDocument/2006/relationships/hyperlink" Target="&#25991;&#20214;&#20381;&#25454;\A000000-0.2&#20013;&#21326;&#20154;&#27665;&#20849;&#21644;&#22269;&#20225;&#19994;&#25152;&#24471;&#31246;&#27861;&#23454;&#26045;&#26465;&#20363;.docx" TargetMode="External"/><Relationship Id="rId1" Type="http://schemas.openxmlformats.org/officeDocument/2006/relationships/hyperlink" Target="&#25991;&#20214;&#20381;&#25454;\A000000-0.1&#20013;&#21326;&#20154;&#27665;&#20849;&#21644;&#22269;&#20225;&#19994;&#25152;&#24471;&#31246;&#27861;&#65288;2018&#24180;&#29256;&#65289;.docx" TargetMode="External"/><Relationship Id="rId6" Type="http://schemas.openxmlformats.org/officeDocument/2006/relationships/hyperlink" Target="&#25991;&#20214;&#20381;&#25454;\A000000-0.7&#12298;&#20013;&#21326;&#20154;&#27665;&#20849;&#21644;&#22269;&#20225;&#19994;&#25152;&#24471;&#31246;&#24180;&#24230;&#32435;&#31246;&#30003;&#25253;&#34920;&#65288;A&#31867;&#65292;2017&#24180;&#29256;&#65289;&#12299;&#37096;&#20998;&#34920;&#21333;&#21450;&#22635;&#25253;&#35828;&#26126;&#65288;2019&#24180;&#20462;&#35746;&#65289;.doc" TargetMode="External"/><Relationship Id="rId5" Type="http://schemas.openxmlformats.org/officeDocument/2006/relationships/hyperlink" Target="&#25991;&#20214;&#20381;&#25454;\A000000-0.6&#22269;&#23478;&#31246;&#21153;&#24635;&#23616;&#20851;&#20110;&#20462;&#35746;&#20225;&#19994;&#25152;&#24471;&#31246;&#24180;&#24230;&#32435;&#31246;&#30003;&#25253;&#34920;&#26377;&#20851;&#38382;&#39064;&#30340;&#20844;&#21578;&#65288;&#22269;&#23478;&#31246;&#21153;&#24635;&#23616;&#20844;&#21578;2019&#24180;&#31532;41&#21495;&#65289;.docx" TargetMode="External"/><Relationship Id="rId4" Type="http://schemas.openxmlformats.org/officeDocument/2006/relationships/hyperlink" Target="&#25991;&#20214;&#20381;&#25454;\A000000-0.4&#20013;&#21326;&#20154;&#27665;&#20849;&#21644;&#22269;&#31246;&#25910;&#24449;&#25910;&#31649;&#29702;&#27861;&#23454;&#26045;&#32454;&#21017;.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43"/>
  <sheetViews>
    <sheetView workbookViewId="0">
      <pane xSplit="6" ySplit="5" topLeftCell="G6" activePane="bottomRight" state="frozen"/>
      <selection pane="topRight"/>
      <selection pane="bottomLeft"/>
      <selection pane="bottomRight" activeCell="C19" sqref="C19"/>
    </sheetView>
  </sheetViews>
  <sheetFormatPr defaultColWidth="9" defaultRowHeight="13.8"/>
  <cols>
    <col min="1" max="1" width="30.88671875" customWidth="1"/>
    <col min="2" max="3" width="14.21875" customWidth="1"/>
    <col min="4" max="4" width="31.88671875" customWidth="1"/>
    <col min="5" max="5" width="15" customWidth="1"/>
    <col min="6" max="6" width="15.88671875" customWidth="1"/>
  </cols>
  <sheetData>
    <row r="1" spans="1:6" ht="30.75" customHeight="1">
      <c r="A1" s="599" t="s">
        <v>0</v>
      </c>
      <c r="B1" s="599"/>
      <c r="C1" s="599"/>
      <c r="D1" s="599"/>
      <c r="E1" s="599"/>
      <c r="F1" s="599"/>
    </row>
    <row r="2" spans="1:6" ht="16.5" customHeight="1">
      <c r="A2" s="600" t="s">
        <v>1</v>
      </c>
      <c r="B2" s="600"/>
      <c r="C2" s="600"/>
      <c r="D2" s="600"/>
      <c r="E2" s="600"/>
      <c r="F2" s="600"/>
    </row>
    <row r="3" spans="1:6" ht="17.25" customHeight="1">
      <c r="A3" s="601" t="s">
        <v>2</v>
      </c>
      <c r="B3" s="601"/>
      <c r="C3" s="601"/>
      <c r="D3" s="601"/>
      <c r="E3" s="601"/>
      <c r="F3" s="601"/>
    </row>
    <row r="4" spans="1:6" ht="16.5" customHeight="1">
      <c r="A4" s="602" t="s">
        <v>3</v>
      </c>
      <c r="B4" s="602"/>
      <c r="C4" t="s">
        <v>4</v>
      </c>
      <c r="F4" s="323" t="s">
        <v>5</v>
      </c>
    </row>
    <row r="5" spans="1:6" s="281" customFormat="1" ht="18.75" customHeight="1">
      <c r="A5" s="341" t="s">
        <v>6</v>
      </c>
      <c r="B5" s="342" t="s">
        <v>7</v>
      </c>
      <c r="C5" s="342" t="s">
        <v>8</v>
      </c>
      <c r="D5" s="342" t="s">
        <v>9</v>
      </c>
      <c r="E5" s="342" t="s">
        <v>7</v>
      </c>
      <c r="F5" s="343" t="s">
        <v>8</v>
      </c>
    </row>
    <row r="6" spans="1:6" s="143" customFormat="1" ht="18.75" customHeight="1">
      <c r="A6" s="327" t="s">
        <v>10</v>
      </c>
      <c r="B6" s="344"/>
      <c r="C6" s="344"/>
      <c r="D6" s="345" t="s">
        <v>11</v>
      </c>
      <c r="E6" s="344"/>
      <c r="F6" s="346"/>
    </row>
    <row r="7" spans="1:6" s="143" customFormat="1" ht="18.75" customHeight="1">
      <c r="A7" s="327" t="s">
        <v>12</v>
      </c>
      <c r="B7" s="344"/>
      <c r="C7" s="344"/>
      <c r="D7" s="345" t="s">
        <v>13</v>
      </c>
      <c r="E7" s="344"/>
      <c r="F7" s="346"/>
    </row>
    <row r="8" spans="1:6" s="143" customFormat="1" ht="18.75" customHeight="1">
      <c r="A8" s="327" t="s">
        <v>14</v>
      </c>
      <c r="B8" s="344"/>
      <c r="C8" s="344"/>
      <c r="D8" s="345" t="s">
        <v>15</v>
      </c>
      <c r="E8" s="344"/>
      <c r="F8" s="346"/>
    </row>
    <row r="9" spans="1:6" s="143" customFormat="1" ht="18.75" customHeight="1">
      <c r="A9" s="327" t="s">
        <v>16</v>
      </c>
      <c r="B9" s="344"/>
      <c r="C9" s="344"/>
      <c r="D9" s="345" t="s">
        <v>17</v>
      </c>
      <c r="E9" s="344"/>
      <c r="F9" s="346"/>
    </row>
    <row r="10" spans="1:6" s="143" customFormat="1" ht="18.75" customHeight="1">
      <c r="A10" s="327" t="s">
        <v>18</v>
      </c>
      <c r="B10" s="344"/>
      <c r="C10" s="344"/>
      <c r="D10" s="345" t="s">
        <v>19</v>
      </c>
      <c r="E10" s="344"/>
      <c r="F10" s="346"/>
    </row>
    <row r="11" spans="1:6" s="143" customFormat="1" ht="18.75" customHeight="1">
      <c r="A11" s="327" t="s">
        <v>20</v>
      </c>
      <c r="B11" s="344"/>
      <c r="C11" s="344"/>
      <c r="D11" s="345" t="s">
        <v>21</v>
      </c>
      <c r="E11" s="344"/>
      <c r="F11" s="346"/>
    </row>
    <row r="12" spans="1:6" s="143" customFormat="1" ht="18.75" customHeight="1">
      <c r="A12" s="327" t="s">
        <v>22</v>
      </c>
      <c r="B12" s="344"/>
      <c r="C12" s="344"/>
      <c r="D12" s="345" t="s">
        <v>23</v>
      </c>
      <c r="E12" s="344"/>
      <c r="F12" s="346"/>
    </row>
    <row r="13" spans="1:6" s="143" customFormat="1" ht="18.75" customHeight="1">
      <c r="A13" s="327" t="s">
        <v>24</v>
      </c>
      <c r="B13" s="344"/>
      <c r="C13" s="344"/>
      <c r="D13" s="345" t="s">
        <v>25</v>
      </c>
      <c r="E13" s="344"/>
      <c r="F13" s="346"/>
    </row>
    <row r="14" spans="1:6" s="143" customFormat="1" ht="18.75" customHeight="1">
      <c r="A14" s="327" t="s">
        <v>26</v>
      </c>
      <c r="B14" s="344"/>
      <c r="C14" s="344"/>
      <c r="D14" s="345" t="s">
        <v>27</v>
      </c>
      <c r="E14" s="344"/>
      <c r="F14" s="346"/>
    </row>
    <row r="15" spans="1:6" s="143" customFormat="1" ht="18.75" customHeight="1">
      <c r="A15" s="327" t="s">
        <v>28</v>
      </c>
      <c r="B15" s="344"/>
      <c r="C15" s="344"/>
      <c r="D15" s="345" t="s">
        <v>29</v>
      </c>
      <c r="E15" s="344"/>
      <c r="F15" s="346"/>
    </row>
    <row r="16" spans="1:6" s="143" customFormat="1" ht="18.75" customHeight="1">
      <c r="A16" s="327" t="s">
        <v>30</v>
      </c>
      <c r="B16" s="344"/>
      <c r="C16" s="344"/>
      <c r="D16" s="345" t="s">
        <v>31</v>
      </c>
      <c r="E16" s="344"/>
      <c r="F16" s="346"/>
    </row>
    <row r="17" spans="1:6" s="143" customFormat="1" ht="18.75" customHeight="1">
      <c r="A17" s="327" t="s">
        <v>32</v>
      </c>
      <c r="B17" s="344"/>
      <c r="C17" s="344"/>
      <c r="D17" s="345" t="s">
        <v>33</v>
      </c>
      <c r="E17" s="344"/>
      <c r="F17" s="346"/>
    </row>
    <row r="18" spans="1:6" s="143" customFormat="1" ht="18.75" customHeight="1">
      <c r="A18" s="327" t="s">
        <v>34</v>
      </c>
      <c r="B18" s="344"/>
      <c r="C18" s="344"/>
      <c r="D18" s="345" t="s">
        <v>35</v>
      </c>
      <c r="E18" s="344"/>
      <c r="F18" s="346"/>
    </row>
    <row r="19" spans="1:6" s="143" customFormat="1" ht="18.75" customHeight="1">
      <c r="A19" s="327" t="s">
        <v>36</v>
      </c>
      <c r="B19" s="344"/>
      <c r="C19" s="344"/>
      <c r="D19" s="345" t="s">
        <v>37</v>
      </c>
      <c r="E19" s="344"/>
      <c r="F19" s="346"/>
    </row>
    <row r="20" spans="1:6" s="143" customFormat="1" ht="18.75" customHeight="1">
      <c r="A20" s="327" t="s">
        <v>38</v>
      </c>
      <c r="B20" s="344"/>
      <c r="C20" s="344"/>
      <c r="D20" s="345" t="s">
        <v>39</v>
      </c>
      <c r="E20" s="344"/>
      <c r="F20" s="346"/>
    </row>
    <row r="21" spans="1:6" s="143" customFormat="1" ht="18.75" customHeight="1">
      <c r="A21" s="327" t="s">
        <v>40</v>
      </c>
      <c r="B21" s="344"/>
      <c r="C21" s="344"/>
      <c r="D21" s="345" t="s">
        <v>41</v>
      </c>
      <c r="E21" s="344"/>
      <c r="F21" s="346"/>
    </row>
    <row r="22" spans="1:6" s="143" customFormat="1" ht="18.75" customHeight="1">
      <c r="A22" s="327" t="s">
        <v>42</v>
      </c>
      <c r="B22" s="344"/>
      <c r="C22" s="344"/>
      <c r="D22" s="345" t="s">
        <v>43</v>
      </c>
      <c r="E22" s="344"/>
      <c r="F22" s="346"/>
    </row>
    <row r="23" spans="1:6" s="143" customFormat="1" ht="18.75" customHeight="1">
      <c r="A23" s="327" t="s">
        <v>44</v>
      </c>
      <c r="B23" s="344"/>
      <c r="C23" s="344"/>
      <c r="D23" s="345" t="s">
        <v>45</v>
      </c>
      <c r="E23" s="344"/>
      <c r="F23" s="346"/>
    </row>
    <row r="24" spans="1:6" s="143" customFormat="1" ht="18.75" customHeight="1">
      <c r="A24" s="327" t="s">
        <v>46</v>
      </c>
      <c r="B24" s="344"/>
      <c r="C24" s="344"/>
      <c r="D24" s="347" t="s">
        <v>47</v>
      </c>
      <c r="E24" s="344"/>
      <c r="F24" s="346"/>
    </row>
    <row r="25" spans="1:6" s="143" customFormat="1" ht="18.75" customHeight="1">
      <c r="A25" s="327" t="s">
        <v>48</v>
      </c>
      <c r="B25" s="344"/>
      <c r="C25" s="344"/>
      <c r="D25" s="345" t="s">
        <v>49</v>
      </c>
      <c r="E25" s="344"/>
      <c r="F25" s="346"/>
    </row>
    <row r="26" spans="1:6" s="143" customFormat="1" ht="18.75" customHeight="1">
      <c r="A26" s="327" t="s">
        <v>50</v>
      </c>
      <c r="B26" s="344"/>
      <c r="C26" s="344"/>
      <c r="D26" s="345" t="s">
        <v>51</v>
      </c>
      <c r="E26" s="344"/>
      <c r="F26" s="346"/>
    </row>
    <row r="27" spans="1:6" s="143" customFormat="1" ht="18.75" customHeight="1">
      <c r="A27" s="327" t="s">
        <v>52</v>
      </c>
      <c r="B27" s="344"/>
      <c r="C27" s="344"/>
      <c r="D27" s="345" t="s">
        <v>53</v>
      </c>
      <c r="E27" s="344"/>
      <c r="F27" s="346"/>
    </row>
    <row r="28" spans="1:6" s="143" customFormat="1" ht="18.75" customHeight="1">
      <c r="A28" s="327" t="s">
        <v>54</v>
      </c>
      <c r="B28" s="344"/>
      <c r="C28" s="344"/>
      <c r="D28" s="345" t="s">
        <v>55</v>
      </c>
      <c r="E28" s="344"/>
      <c r="F28" s="346"/>
    </row>
    <row r="29" spans="1:6" s="143" customFormat="1" ht="18.75" customHeight="1">
      <c r="A29" s="327" t="s">
        <v>56</v>
      </c>
      <c r="B29" s="344"/>
      <c r="C29" s="344"/>
      <c r="D29" s="345" t="s">
        <v>57</v>
      </c>
      <c r="E29" s="344"/>
      <c r="F29" s="346"/>
    </row>
    <row r="30" spans="1:6" s="143" customFormat="1" ht="18.75" customHeight="1">
      <c r="A30" s="327" t="s">
        <v>58</v>
      </c>
      <c r="B30" s="344"/>
      <c r="C30" s="344"/>
      <c r="D30" s="345" t="s">
        <v>59</v>
      </c>
      <c r="E30" s="344"/>
      <c r="F30" s="346"/>
    </row>
    <row r="31" spans="1:6" s="143" customFormat="1" ht="18.75" customHeight="1">
      <c r="A31" s="327" t="s">
        <v>60</v>
      </c>
      <c r="B31" s="344"/>
      <c r="C31" s="344"/>
      <c r="D31" s="345" t="s">
        <v>61</v>
      </c>
      <c r="E31" s="344"/>
      <c r="F31" s="346"/>
    </row>
    <row r="32" spans="1:6" s="143" customFormat="1" ht="18.75" customHeight="1">
      <c r="A32" s="327" t="s">
        <v>62</v>
      </c>
      <c r="B32" s="344"/>
      <c r="C32" s="344"/>
      <c r="D32" s="345" t="s">
        <v>63</v>
      </c>
      <c r="E32" s="344"/>
      <c r="F32" s="346"/>
    </row>
    <row r="33" spans="1:6" s="143" customFormat="1" ht="18.75" customHeight="1">
      <c r="A33" s="327" t="s">
        <v>64</v>
      </c>
      <c r="B33" s="344"/>
      <c r="C33" s="344"/>
      <c r="D33" s="345" t="s">
        <v>65</v>
      </c>
      <c r="E33" s="344"/>
      <c r="F33" s="346"/>
    </row>
    <row r="34" spans="1:6" s="143" customFormat="1" ht="18.75" customHeight="1">
      <c r="A34" s="327" t="s">
        <v>66</v>
      </c>
      <c r="B34" s="344"/>
      <c r="C34" s="344"/>
      <c r="D34" s="345" t="s">
        <v>67</v>
      </c>
      <c r="E34" s="344"/>
      <c r="F34" s="346"/>
    </row>
    <row r="35" spans="1:6" s="143" customFormat="1" ht="18.75" customHeight="1">
      <c r="A35" s="327" t="s">
        <v>68</v>
      </c>
      <c r="B35" s="344"/>
      <c r="C35" s="344"/>
      <c r="D35" s="345" t="s">
        <v>45</v>
      </c>
      <c r="E35" s="344"/>
      <c r="F35" s="346"/>
    </row>
    <row r="36" spans="1:6" s="143" customFormat="1" ht="18.75" customHeight="1">
      <c r="A36" s="327" t="s">
        <v>69</v>
      </c>
      <c r="B36" s="344"/>
      <c r="C36" s="344"/>
      <c r="D36" s="345" t="s">
        <v>70</v>
      </c>
      <c r="E36" s="344"/>
      <c r="F36" s="346"/>
    </row>
    <row r="37" spans="1:6" s="143" customFormat="1" ht="18.75" customHeight="1">
      <c r="A37" s="327" t="s">
        <v>71</v>
      </c>
      <c r="B37" s="344"/>
      <c r="C37" s="344"/>
      <c r="D37" s="345" t="s">
        <v>72</v>
      </c>
      <c r="E37" s="344"/>
      <c r="F37" s="346"/>
    </row>
    <row r="38" spans="1:6" s="143" customFormat="1" ht="18.75" customHeight="1">
      <c r="A38" s="335"/>
      <c r="B38" s="344"/>
      <c r="C38" s="344"/>
      <c r="D38" s="345" t="s">
        <v>73</v>
      </c>
      <c r="E38" s="344"/>
      <c r="F38" s="346"/>
    </row>
    <row r="39" spans="1:6" s="143" customFormat="1" ht="18.75" customHeight="1">
      <c r="A39" s="335"/>
      <c r="B39" s="344"/>
      <c r="C39" s="344"/>
      <c r="D39" s="345" t="s">
        <v>74</v>
      </c>
      <c r="E39" s="344"/>
      <c r="F39" s="346"/>
    </row>
    <row r="40" spans="1:6" s="143" customFormat="1" ht="18.75" customHeight="1">
      <c r="A40" s="335"/>
      <c r="B40" s="344"/>
      <c r="C40" s="344"/>
      <c r="D40" s="345" t="s">
        <v>75</v>
      </c>
      <c r="E40" s="344"/>
      <c r="F40" s="346"/>
    </row>
    <row r="41" spans="1:6" s="143" customFormat="1" ht="18.75" customHeight="1">
      <c r="A41" s="335"/>
      <c r="B41" s="344"/>
      <c r="C41" s="344"/>
      <c r="D41" s="345" t="s">
        <v>76</v>
      </c>
      <c r="E41" s="344"/>
      <c r="F41" s="346"/>
    </row>
    <row r="42" spans="1:6" s="143" customFormat="1" ht="18.75" customHeight="1">
      <c r="A42" s="335"/>
      <c r="B42" s="344"/>
      <c r="C42" s="344"/>
      <c r="D42" s="345" t="s">
        <v>77</v>
      </c>
      <c r="E42" s="344"/>
      <c r="F42" s="346"/>
    </row>
    <row r="43" spans="1:6" s="143" customFormat="1" ht="18.75" customHeight="1">
      <c r="A43" s="348" t="s">
        <v>78</v>
      </c>
      <c r="B43" s="349"/>
      <c r="C43" s="349"/>
      <c r="D43" s="350" t="s">
        <v>79</v>
      </c>
      <c r="E43" s="349"/>
      <c r="F43" s="351"/>
    </row>
  </sheetData>
  <mergeCells count="4">
    <mergeCell ref="A1:F1"/>
    <mergeCell ref="A2:F2"/>
    <mergeCell ref="A3:F3"/>
    <mergeCell ref="A4:B4"/>
  </mergeCells>
  <phoneticPr fontId="54" type="noConversion"/>
  <pageMargins left="0.69930555555555596" right="0.69930555555555596"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Q44"/>
  <sheetViews>
    <sheetView workbookViewId="0">
      <pane ySplit="1" topLeftCell="A2" activePane="bottomLeft" state="frozen"/>
      <selection pane="bottomLeft" sqref="A1:Q1"/>
    </sheetView>
  </sheetViews>
  <sheetFormatPr defaultColWidth="9" defaultRowHeight="13.8"/>
  <cols>
    <col min="1" max="1" width="13.44140625" customWidth="1"/>
    <col min="2" max="2" width="2.77734375" customWidth="1"/>
    <col min="3" max="3" width="6.44140625" customWidth="1"/>
    <col min="4" max="4" width="5" customWidth="1"/>
    <col min="5" max="5" width="3.33203125" customWidth="1"/>
    <col min="6" max="6" width="7.77734375" customWidth="1"/>
    <col min="7" max="7" width="3.21875" customWidth="1"/>
    <col min="8" max="8" width="2.77734375" customWidth="1"/>
    <col min="9" max="9" width="4.21875" customWidth="1"/>
    <col min="10" max="10" width="5.33203125" customWidth="1"/>
    <col min="11" max="11" width="4.44140625" customWidth="1"/>
    <col min="12" max="12" width="5.21875" customWidth="1"/>
    <col min="13" max="13" width="2.88671875" customWidth="1"/>
    <col min="14" max="14" width="4.33203125" customWidth="1"/>
    <col min="15" max="15" width="8.109375" customWidth="1"/>
    <col min="16" max="16" width="6.33203125" customWidth="1"/>
    <col min="17" max="17" width="9.109375" customWidth="1"/>
    <col min="20" max="20" width="51.33203125" customWidth="1"/>
  </cols>
  <sheetData>
    <row r="1" spans="1:17" ht="19.5" customHeight="1">
      <c r="A1" s="699" t="s">
        <v>3161</v>
      </c>
      <c r="B1" s="699"/>
      <c r="C1" s="699"/>
      <c r="D1" s="699"/>
      <c r="E1" s="699"/>
      <c r="F1" s="699"/>
      <c r="G1" s="699"/>
      <c r="H1" s="699"/>
      <c r="I1" s="699"/>
      <c r="J1" s="699"/>
      <c r="K1" s="699"/>
      <c r="L1" s="699"/>
      <c r="M1" s="699"/>
      <c r="N1" s="699"/>
      <c r="O1" s="699"/>
      <c r="P1" s="699"/>
      <c r="Q1" s="699"/>
    </row>
    <row r="2" spans="1:17" ht="16.5" customHeight="1">
      <c r="A2" s="700" t="s">
        <v>3203</v>
      </c>
      <c r="B2" s="701"/>
      <c r="C2" s="701"/>
      <c r="D2" s="701"/>
      <c r="E2" s="701"/>
      <c r="F2" s="701"/>
      <c r="G2" s="701"/>
      <c r="H2" s="701"/>
      <c r="I2" s="701"/>
      <c r="J2" s="701"/>
      <c r="K2" s="701"/>
      <c r="L2" s="701"/>
      <c r="M2" s="701"/>
      <c r="N2" s="701"/>
      <c r="O2" s="701"/>
      <c r="P2" s="701"/>
      <c r="Q2" s="702"/>
    </row>
    <row r="3" spans="1:17" ht="18" customHeight="1">
      <c r="A3" s="666" t="s">
        <v>3204</v>
      </c>
      <c r="B3" s="282" t="s">
        <v>3165</v>
      </c>
      <c r="C3" s="703" t="s">
        <v>3205</v>
      </c>
      <c r="D3" s="703"/>
      <c r="E3" s="703"/>
      <c r="F3" s="703"/>
      <c r="G3" s="703"/>
      <c r="H3" s="703"/>
      <c r="I3" s="703"/>
      <c r="J3" s="703"/>
      <c r="K3" s="703"/>
      <c r="L3" s="703"/>
      <c r="M3" s="703"/>
      <c r="N3" s="703"/>
      <c r="O3" s="703"/>
      <c r="P3" s="703"/>
      <c r="Q3" s="704"/>
    </row>
    <row r="4" spans="1:17" ht="18" customHeight="1">
      <c r="A4" s="666"/>
      <c r="B4" s="282" t="s">
        <v>3165</v>
      </c>
      <c r="C4" s="703" t="s">
        <v>3206</v>
      </c>
      <c r="D4" s="703"/>
      <c r="E4" s="703"/>
      <c r="F4" s="703"/>
      <c r="G4" s="703"/>
      <c r="H4" s="703"/>
      <c r="I4" s="703"/>
      <c r="J4" s="703"/>
      <c r="K4" s="703"/>
      <c r="L4" s="703"/>
      <c r="M4" s="703"/>
      <c r="N4" s="703"/>
      <c r="O4" s="703"/>
      <c r="P4" s="703"/>
      <c r="Q4" s="704"/>
    </row>
    <row r="5" spans="1:17" ht="18" customHeight="1">
      <c r="A5" s="666"/>
      <c r="B5" s="282" t="s">
        <v>3165</v>
      </c>
      <c r="C5" s="703" t="s">
        <v>3207</v>
      </c>
      <c r="D5" s="703"/>
      <c r="E5" s="703"/>
      <c r="F5" s="703"/>
      <c r="G5" s="703"/>
      <c r="H5" s="703"/>
      <c r="I5" s="703"/>
      <c r="J5" s="703"/>
      <c r="K5" s="703"/>
      <c r="L5" s="703"/>
      <c r="M5" s="703"/>
      <c r="N5" s="703"/>
      <c r="O5" s="703"/>
      <c r="P5" s="703"/>
      <c r="Q5" s="704"/>
    </row>
    <row r="6" spans="1:17" ht="18" customHeight="1">
      <c r="A6" s="666"/>
      <c r="B6" s="282" t="s">
        <v>3165</v>
      </c>
      <c r="C6" s="703" t="s">
        <v>3208</v>
      </c>
      <c r="D6" s="703"/>
      <c r="E6" s="703"/>
      <c r="F6" s="703"/>
      <c r="G6" s="703"/>
      <c r="H6" s="703"/>
      <c r="I6" s="703"/>
      <c r="J6" s="703"/>
      <c r="K6" s="703"/>
      <c r="L6" s="703"/>
      <c r="M6" s="703"/>
      <c r="N6" s="703"/>
      <c r="O6" s="703"/>
      <c r="P6" s="703"/>
      <c r="Q6" s="704"/>
    </row>
    <row r="7" spans="1:17" ht="18" customHeight="1">
      <c r="A7" s="666"/>
      <c r="B7" s="282" t="s">
        <v>3165</v>
      </c>
      <c r="C7" s="703" t="s">
        <v>3209</v>
      </c>
      <c r="D7" s="703"/>
      <c r="E7" s="703"/>
      <c r="F7" s="703"/>
      <c r="G7" s="703"/>
      <c r="H7" s="703"/>
      <c r="I7" s="703"/>
      <c r="J7" s="703"/>
      <c r="K7" s="703"/>
      <c r="L7" s="703"/>
      <c r="M7" s="703"/>
      <c r="N7" s="703"/>
      <c r="O7" s="703"/>
      <c r="P7" s="703"/>
      <c r="Q7" s="704"/>
    </row>
    <row r="8" spans="1:17" ht="18" customHeight="1">
      <c r="A8" s="666"/>
      <c r="B8" s="282" t="s">
        <v>3165</v>
      </c>
      <c r="C8" s="703" t="s">
        <v>3210</v>
      </c>
      <c r="D8" s="703"/>
      <c r="E8" s="703"/>
      <c r="F8" s="703"/>
      <c r="G8" s="703"/>
      <c r="H8" s="703"/>
      <c r="I8" s="703"/>
      <c r="J8" s="703"/>
      <c r="K8" s="703"/>
      <c r="L8" s="703"/>
      <c r="M8" s="703"/>
      <c r="N8" s="703"/>
      <c r="O8" s="703"/>
      <c r="P8" s="703"/>
      <c r="Q8" s="704"/>
    </row>
    <row r="9" spans="1:17" ht="18" customHeight="1">
      <c r="A9" s="666" t="s">
        <v>3211</v>
      </c>
      <c r="B9" s="692"/>
      <c r="C9" s="692"/>
      <c r="D9" s="680"/>
      <c r="E9" s="680"/>
      <c r="F9" s="680"/>
      <c r="G9" s="680"/>
      <c r="H9" s="680"/>
      <c r="I9" s="680"/>
      <c r="J9" s="692" t="s">
        <v>3212</v>
      </c>
      <c r="K9" s="692"/>
      <c r="L9" s="692"/>
      <c r="M9" s="692"/>
      <c r="N9" s="692"/>
      <c r="O9" s="680"/>
      <c r="P9" s="680"/>
      <c r="Q9" s="693"/>
    </row>
    <row r="10" spans="1:17" ht="18" customHeight="1">
      <c r="A10" s="666" t="s">
        <v>3213</v>
      </c>
      <c r="B10" s="692"/>
      <c r="C10" s="692"/>
      <c r="D10" s="680"/>
      <c r="E10" s="680"/>
      <c r="F10" s="680"/>
      <c r="G10" s="680"/>
      <c r="H10" s="680"/>
      <c r="I10" s="680"/>
      <c r="J10" s="692" t="s">
        <v>3214</v>
      </c>
      <c r="K10" s="692"/>
      <c r="L10" s="692"/>
      <c r="M10" s="692"/>
      <c r="N10" s="692"/>
      <c r="O10" s="696" t="s">
        <v>3215</v>
      </c>
      <c r="P10" s="697"/>
      <c r="Q10" s="698"/>
    </row>
    <row r="11" spans="1:17" ht="18" customHeight="1">
      <c r="A11" s="666" t="s">
        <v>3216</v>
      </c>
      <c r="B11" s="692"/>
      <c r="C11" s="692"/>
      <c r="D11" s="680" t="s">
        <v>3217</v>
      </c>
      <c r="E11" s="680"/>
      <c r="F11" s="680"/>
      <c r="G11" s="680"/>
      <c r="H11" s="680"/>
      <c r="I11" s="680"/>
      <c r="J11" s="692" t="s">
        <v>3218</v>
      </c>
      <c r="K11" s="692"/>
      <c r="L11" s="692"/>
      <c r="M11" s="692"/>
      <c r="N11" s="692"/>
      <c r="O11" s="680" t="s">
        <v>3215</v>
      </c>
      <c r="P11" s="680"/>
      <c r="Q11" s="693"/>
    </row>
    <row r="12" spans="1:17" ht="18" customHeight="1">
      <c r="A12" s="666" t="s">
        <v>3219</v>
      </c>
      <c r="B12" s="692"/>
      <c r="C12" s="692"/>
      <c r="D12" s="680" t="s">
        <v>3220</v>
      </c>
      <c r="E12" s="680"/>
      <c r="F12" s="680"/>
      <c r="G12" s="680"/>
      <c r="H12" s="680"/>
      <c r="I12" s="680"/>
      <c r="J12" s="692" t="s">
        <v>3221</v>
      </c>
      <c r="K12" s="692"/>
      <c r="L12" s="692"/>
      <c r="M12" s="692"/>
      <c r="N12" s="692"/>
      <c r="O12" s="680" t="s">
        <v>3215</v>
      </c>
      <c r="P12" s="680"/>
      <c r="Q12" s="693"/>
    </row>
    <row r="13" spans="1:17" ht="18" customHeight="1">
      <c r="A13" s="667" t="s">
        <v>3222</v>
      </c>
      <c r="B13" s="694" t="s">
        <v>3223</v>
      </c>
      <c r="C13" s="694"/>
      <c r="D13" s="694"/>
      <c r="E13" s="694"/>
      <c r="F13" s="694"/>
      <c r="G13" s="694"/>
      <c r="H13" s="694"/>
      <c r="I13" s="694"/>
      <c r="J13" s="694"/>
      <c r="K13" s="694"/>
      <c r="L13" s="694"/>
      <c r="M13" s="694"/>
      <c r="N13" s="694"/>
      <c r="O13" s="694"/>
      <c r="P13" s="694"/>
      <c r="Q13" s="695"/>
    </row>
    <row r="14" spans="1:17" ht="18" customHeight="1">
      <c r="A14" s="667"/>
      <c r="B14" s="694" t="s">
        <v>3224</v>
      </c>
      <c r="C14" s="694"/>
      <c r="D14" s="694"/>
      <c r="E14" s="694"/>
      <c r="F14" s="694"/>
      <c r="G14" s="694"/>
      <c r="H14" s="694"/>
      <c r="I14" s="694"/>
      <c r="J14" s="694"/>
      <c r="K14" s="694"/>
      <c r="L14" s="694"/>
      <c r="M14" s="694"/>
      <c r="N14" s="694"/>
      <c r="O14" s="694"/>
      <c r="P14" s="694"/>
      <c r="Q14" s="695"/>
    </row>
    <row r="15" spans="1:17" ht="18" customHeight="1">
      <c r="A15" s="667"/>
      <c r="B15" s="694" t="s">
        <v>3225</v>
      </c>
      <c r="C15" s="694"/>
      <c r="D15" s="694"/>
      <c r="E15" s="694"/>
      <c r="F15" s="694"/>
      <c r="G15" s="694"/>
      <c r="H15" s="694"/>
      <c r="I15" s="694"/>
      <c r="J15" s="694"/>
      <c r="K15" s="694"/>
      <c r="L15" s="694"/>
      <c r="M15" s="694"/>
      <c r="N15" s="694"/>
      <c r="O15" s="694"/>
      <c r="P15" s="694"/>
      <c r="Q15" s="695"/>
    </row>
    <row r="16" spans="1:17" ht="18" customHeight="1">
      <c r="A16" s="667"/>
      <c r="B16" s="694" t="s">
        <v>3226</v>
      </c>
      <c r="C16" s="694"/>
      <c r="D16" s="694"/>
      <c r="E16" s="694"/>
      <c r="F16" s="694"/>
      <c r="G16" s="694"/>
      <c r="H16" s="694"/>
      <c r="I16" s="694"/>
      <c r="J16" s="694"/>
      <c r="K16" s="694"/>
      <c r="L16" s="694"/>
      <c r="M16" s="694"/>
      <c r="N16" s="694"/>
      <c r="O16" s="694"/>
      <c r="P16" s="694"/>
      <c r="Q16" s="695"/>
    </row>
    <row r="17" spans="1:17" ht="18" customHeight="1">
      <c r="A17" s="667"/>
      <c r="B17" s="694" t="s">
        <v>3227</v>
      </c>
      <c r="C17" s="694"/>
      <c r="D17" s="694"/>
      <c r="E17" s="694"/>
      <c r="F17" s="694"/>
      <c r="G17" s="694"/>
      <c r="H17" s="694"/>
      <c r="I17" s="694"/>
      <c r="J17" s="694"/>
      <c r="K17" s="694"/>
      <c r="L17" s="694"/>
      <c r="M17" s="694"/>
      <c r="N17" s="694"/>
      <c r="O17" s="694"/>
      <c r="P17" s="694"/>
      <c r="Q17" s="695"/>
    </row>
    <row r="18" spans="1:17" ht="18" customHeight="1">
      <c r="A18" s="667"/>
      <c r="B18" s="694" t="s">
        <v>3228</v>
      </c>
      <c r="C18" s="694"/>
      <c r="D18" s="694"/>
      <c r="E18" s="694"/>
      <c r="F18" s="694"/>
      <c r="G18" s="694"/>
      <c r="H18" s="694"/>
      <c r="I18" s="694"/>
      <c r="J18" s="694"/>
      <c r="K18" s="694"/>
      <c r="L18" s="694"/>
      <c r="M18" s="694"/>
      <c r="N18" s="694"/>
      <c r="O18" s="694"/>
      <c r="P18" s="694"/>
      <c r="Q18" s="695"/>
    </row>
    <row r="19" spans="1:17" ht="18" customHeight="1">
      <c r="A19" s="667"/>
      <c r="B19" s="694" t="s">
        <v>3229</v>
      </c>
      <c r="C19" s="694"/>
      <c r="D19" s="694"/>
      <c r="E19" s="694"/>
      <c r="F19" s="694"/>
      <c r="G19" s="694"/>
      <c r="H19" s="694"/>
      <c r="I19" s="694"/>
      <c r="J19" s="694"/>
      <c r="K19" s="694"/>
      <c r="L19" s="694"/>
      <c r="M19" s="694"/>
      <c r="N19" s="694"/>
      <c r="O19" s="694"/>
      <c r="P19" s="694"/>
      <c r="Q19" s="695"/>
    </row>
    <row r="20" spans="1:17" ht="18" customHeight="1">
      <c r="A20" s="667"/>
      <c r="B20" s="694" t="s">
        <v>3230</v>
      </c>
      <c r="C20" s="694"/>
      <c r="D20" s="694"/>
      <c r="E20" s="694"/>
      <c r="F20" s="694"/>
      <c r="G20" s="694"/>
      <c r="H20" s="694"/>
      <c r="I20" s="694"/>
      <c r="J20" s="694"/>
      <c r="K20" s="694"/>
      <c r="L20" s="694"/>
      <c r="M20" s="694"/>
      <c r="N20" s="694"/>
      <c r="O20" s="694"/>
      <c r="P20" s="694"/>
      <c r="Q20" s="695"/>
    </row>
    <row r="21" spans="1:17" ht="18" customHeight="1">
      <c r="A21" s="667"/>
      <c r="B21" s="694" t="s">
        <v>3231</v>
      </c>
      <c r="C21" s="694"/>
      <c r="D21" s="694"/>
      <c r="E21" s="694"/>
      <c r="F21" s="694"/>
      <c r="G21" s="694"/>
      <c r="H21" s="694"/>
      <c r="I21" s="694"/>
      <c r="J21" s="694"/>
      <c r="K21" s="694"/>
      <c r="L21" s="694"/>
      <c r="M21" s="694"/>
      <c r="N21" s="694"/>
      <c r="O21" s="694"/>
      <c r="P21" s="694"/>
      <c r="Q21" s="695"/>
    </row>
    <row r="22" spans="1:17" ht="18" customHeight="1">
      <c r="A22" s="677" t="s">
        <v>3232</v>
      </c>
      <c r="B22" s="678"/>
      <c r="C22" s="678"/>
      <c r="D22" s="678"/>
      <c r="E22" s="678"/>
      <c r="F22" s="678"/>
      <c r="G22" s="678"/>
      <c r="H22" s="678"/>
      <c r="I22" s="678"/>
      <c r="J22" s="678"/>
      <c r="K22" s="678"/>
      <c r="L22" s="678"/>
      <c r="M22" s="678"/>
      <c r="N22" s="678"/>
      <c r="O22" s="678"/>
      <c r="P22" s="678"/>
      <c r="Q22" s="679"/>
    </row>
    <row r="23" spans="1:17" ht="18" customHeight="1">
      <c r="A23" s="666" t="s">
        <v>3233</v>
      </c>
      <c r="B23" s="692"/>
      <c r="C23" s="692"/>
      <c r="D23" s="692"/>
      <c r="E23" s="692"/>
      <c r="F23" s="692"/>
      <c r="G23" s="680" t="s">
        <v>3234</v>
      </c>
      <c r="H23" s="680"/>
      <c r="I23" s="680"/>
      <c r="J23" s="680"/>
      <c r="K23" s="680"/>
      <c r="L23" s="680"/>
      <c r="M23" s="680"/>
      <c r="N23" s="680" t="s">
        <v>3235</v>
      </c>
      <c r="O23" s="680"/>
      <c r="P23" s="680"/>
      <c r="Q23" s="693"/>
    </row>
    <row r="24" spans="1:17" ht="18" customHeight="1">
      <c r="A24" s="666" t="s">
        <v>3236</v>
      </c>
      <c r="B24" s="692"/>
      <c r="C24" s="692"/>
      <c r="D24" s="692"/>
      <c r="E24" s="692"/>
      <c r="F24" s="692"/>
      <c r="G24" s="680" t="s">
        <v>3234</v>
      </c>
      <c r="H24" s="680"/>
      <c r="I24" s="680"/>
      <c r="J24" s="680"/>
      <c r="K24" s="680"/>
      <c r="L24" s="680"/>
      <c r="M24" s="680"/>
      <c r="N24" s="680" t="s">
        <v>3235</v>
      </c>
      <c r="O24" s="680"/>
      <c r="P24" s="680"/>
      <c r="Q24" s="693"/>
    </row>
    <row r="25" spans="1:17" ht="18" customHeight="1">
      <c r="A25" s="670" t="s">
        <v>3237</v>
      </c>
      <c r="B25" s="671"/>
      <c r="C25" s="671"/>
      <c r="D25" s="671"/>
      <c r="E25" s="671"/>
      <c r="F25" s="671"/>
      <c r="G25" s="680" t="s">
        <v>3234</v>
      </c>
      <c r="H25" s="680"/>
      <c r="I25" s="680"/>
      <c r="J25" s="680"/>
      <c r="K25" s="680"/>
      <c r="L25" s="680"/>
      <c r="M25" s="680"/>
      <c r="N25" s="680" t="s">
        <v>3235</v>
      </c>
      <c r="O25" s="680"/>
      <c r="P25" s="680"/>
      <c r="Q25" s="693"/>
    </row>
    <row r="26" spans="1:17" ht="18" customHeight="1">
      <c r="A26" s="670" t="s">
        <v>3238</v>
      </c>
      <c r="B26" s="671"/>
      <c r="C26" s="671"/>
      <c r="D26" s="671"/>
      <c r="E26" s="671"/>
      <c r="F26" s="671"/>
      <c r="G26" s="673" t="s">
        <v>3239</v>
      </c>
      <c r="H26" s="673"/>
      <c r="I26" s="673"/>
      <c r="J26" s="673"/>
      <c r="K26" s="673"/>
      <c r="L26" s="673"/>
      <c r="M26" s="673"/>
      <c r="N26" s="673"/>
      <c r="O26" s="673"/>
      <c r="P26" s="673"/>
      <c r="Q26" s="683"/>
    </row>
    <row r="27" spans="1:17" ht="18" customHeight="1">
      <c r="A27" s="670" t="s">
        <v>3240</v>
      </c>
      <c r="B27" s="671"/>
      <c r="C27" s="684" t="s">
        <v>3241</v>
      </c>
      <c r="D27" s="684"/>
      <c r="E27" s="684"/>
      <c r="F27" s="684"/>
      <c r="G27" s="685" t="s">
        <v>3242</v>
      </c>
      <c r="H27" s="686"/>
      <c r="I27" s="686"/>
      <c r="J27" s="686"/>
      <c r="K27" s="686"/>
      <c r="L27" s="686"/>
      <c r="M27" s="687"/>
      <c r="N27" s="684" t="s">
        <v>3243</v>
      </c>
      <c r="O27" s="684"/>
      <c r="P27" s="684"/>
      <c r="Q27" s="688"/>
    </row>
    <row r="28" spans="1:17" ht="18" customHeight="1">
      <c r="A28" s="689" t="s">
        <v>3244</v>
      </c>
      <c r="B28" s="690"/>
      <c r="C28" s="690" t="s">
        <v>3245</v>
      </c>
      <c r="D28" s="690"/>
      <c r="E28" s="690"/>
      <c r="F28" s="690" t="s">
        <v>3246</v>
      </c>
      <c r="G28" s="690"/>
      <c r="H28" s="690" t="s">
        <v>3247</v>
      </c>
      <c r="I28" s="690"/>
      <c r="J28" s="690"/>
      <c r="K28" s="690" t="s">
        <v>3248</v>
      </c>
      <c r="L28" s="690"/>
      <c r="M28" s="690" t="s">
        <v>3249</v>
      </c>
      <c r="N28" s="690"/>
      <c r="O28" s="690"/>
      <c r="P28" s="690" t="s">
        <v>3250</v>
      </c>
      <c r="Q28" s="691"/>
    </row>
    <row r="29" spans="1:17" ht="18" customHeight="1">
      <c r="A29" s="668" t="s">
        <v>3251</v>
      </c>
      <c r="B29" s="669"/>
      <c r="C29" s="672" t="s">
        <v>3252</v>
      </c>
      <c r="D29" s="672"/>
      <c r="E29" s="672"/>
      <c r="F29" s="681" t="s">
        <v>3253</v>
      </c>
      <c r="G29" s="681"/>
      <c r="H29" s="681" t="s">
        <v>3254</v>
      </c>
      <c r="I29" s="681"/>
      <c r="J29" s="681"/>
      <c r="K29" s="681" t="s">
        <v>3254</v>
      </c>
      <c r="L29" s="681"/>
      <c r="M29" s="681" t="s">
        <v>3255</v>
      </c>
      <c r="N29" s="681"/>
      <c r="O29" s="681"/>
      <c r="P29" s="681" t="s">
        <v>3256</v>
      </c>
      <c r="Q29" s="682"/>
    </row>
    <row r="30" spans="1:17" ht="18" customHeight="1">
      <c r="A30" s="670"/>
      <c r="B30" s="671"/>
      <c r="C30" s="673"/>
      <c r="D30" s="673"/>
      <c r="E30" s="673"/>
      <c r="F30" s="675" t="s">
        <v>3257</v>
      </c>
      <c r="G30" s="675"/>
      <c r="H30" s="675" t="s">
        <v>3258</v>
      </c>
      <c r="I30" s="675"/>
      <c r="J30" s="675"/>
      <c r="K30" s="675" t="s">
        <v>3258</v>
      </c>
      <c r="L30" s="675"/>
      <c r="M30" s="675" t="s">
        <v>3259</v>
      </c>
      <c r="N30" s="675"/>
      <c r="O30" s="675"/>
      <c r="P30" s="675" t="s">
        <v>3260</v>
      </c>
      <c r="Q30" s="676"/>
    </row>
    <row r="31" spans="1:17" ht="18" customHeight="1">
      <c r="A31" s="670"/>
      <c r="B31" s="671"/>
      <c r="C31" s="673"/>
      <c r="D31" s="673"/>
      <c r="E31" s="673"/>
      <c r="F31" s="674"/>
      <c r="G31" s="674"/>
      <c r="H31" s="675" t="s">
        <v>3261</v>
      </c>
      <c r="I31" s="675"/>
      <c r="J31" s="675"/>
      <c r="K31" s="675"/>
      <c r="L31" s="675"/>
      <c r="M31" s="675" t="s">
        <v>3262</v>
      </c>
      <c r="N31" s="675"/>
      <c r="O31" s="675"/>
      <c r="P31" s="675" t="s">
        <v>3263</v>
      </c>
      <c r="Q31" s="676"/>
    </row>
    <row r="32" spans="1:17" ht="18" customHeight="1">
      <c r="A32" s="677" t="s">
        <v>3264</v>
      </c>
      <c r="B32" s="678"/>
      <c r="C32" s="678"/>
      <c r="D32" s="678"/>
      <c r="E32" s="678"/>
      <c r="F32" s="678"/>
      <c r="G32" s="678"/>
      <c r="H32" s="678"/>
      <c r="I32" s="678"/>
      <c r="J32" s="678"/>
      <c r="K32" s="678"/>
      <c r="L32" s="678"/>
      <c r="M32" s="678"/>
      <c r="N32" s="678"/>
      <c r="O32" s="678"/>
      <c r="P32" s="678"/>
      <c r="Q32" s="679"/>
    </row>
    <row r="33" spans="1:17" ht="25.5" customHeight="1">
      <c r="A33" s="283" t="s">
        <v>3265</v>
      </c>
      <c r="B33" s="680" t="s">
        <v>3266</v>
      </c>
      <c r="C33" s="680"/>
      <c r="D33" s="680"/>
      <c r="E33" s="680" t="s">
        <v>3267</v>
      </c>
      <c r="F33" s="680"/>
      <c r="G33" s="680"/>
      <c r="H33" s="680"/>
      <c r="I33" s="680" t="s">
        <v>3268</v>
      </c>
      <c r="J33" s="680"/>
      <c r="K33" s="680"/>
      <c r="L33" s="680" t="s">
        <v>3269</v>
      </c>
      <c r="M33" s="680"/>
      <c r="N33" s="680"/>
      <c r="O33" s="680"/>
      <c r="P33" s="680"/>
      <c r="Q33" s="286" t="s">
        <v>3270</v>
      </c>
    </row>
    <row r="34" spans="1:17" ht="18" customHeight="1">
      <c r="A34" s="284"/>
      <c r="B34" s="661"/>
      <c r="C34" s="661"/>
      <c r="D34" s="661"/>
      <c r="E34" s="661"/>
      <c r="F34" s="661"/>
      <c r="G34" s="661"/>
      <c r="H34" s="661"/>
      <c r="I34" s="662"/>
      <c r="J34" s="662"/>
      <c r="K34" s="662"/>
      <c r="L34" s="661"/>
      <c r="M34" s="661"/>
      <c r="N34" s="661"/>
      <c r="O34" s="661"/>
      <c r="P34" s="661"/>
      <c r="Q34" s="287"/>
    </row>
    <row r="35" spans="1:17" ht="18" customHeight="1">
      <c r="A35" s="284"/>
      <c r="B35" s="661"/>
      <c r="C35" s="661"/>
      <c r="D35" s="661"/>
      <c r="E35" s="661"/>
      <c r="F35" s="661"/>
      <c r="G35" s="661"/>
      <c r="H35" s="661"/>
      <c r="I35" s="662"/>
      <c r="J35" s="662"/>
      <c r="K35" s="662"/>
      <c r="L35" s="661"/>
      <c r="M35" s="661"/>
      <c r="N35" s="661"/>
      <c r="O35" s="661"/>
      <c r="P35" s="661"/>
      <c r="Q35" s="287"/>
    </row>
    <row r="36" spans="1:17" ht="18" customHeight="1">
      <c r="A36" s="284"/>
      <c r="B36" s="661"/>
      <c r="C36" s="661"/>
      <c r="D36" s="661"/>
      <c r="E36" s="661"/>
      <c r="F36" s="661"/>
      <c r="G36" s="661"/>
      <c r="H36" s="661"/>
      <c r="I36" s="662"/>
      <c r="J36" s="662"/>
      <c r="K36" s="662"/>
      <c r="L36" s="661"/>
      <c r="M36" s="661"/>
      <c r="N36" s="661"/>
      <c r="O36" s="661"/>
      <c r="P36" s="661"/>
      <c r="Q36" s="287"/>
    </row>
    <row r="37" spans="1:17" ht="18" customHeight="1">
      <c r="A37" s="284"/>
      <c r="B37" s="661"/>
      <c r="C37" s="661"/>
      <c r="D37" s="661"/>
      <c r="E37" s="661"/>
      <c r="F37" s="661"/>
      <c r="G37" s="661"/>
      <c r="H37" s="661"/>
      <c r="I37" s="662"/>
      <c r="J37" s="662"/>
      <c r="K37" s="662"/>
      <c r="L37" s="661"/>
      <c r="M37" s="661"/>
      <c r="N37" s="661"/>
      <c r="O37" s="661"/>
      <c r="P37" s="661"/>
      <c r="Q37" s="287"/>
    </row>
    <row r="38" spans="1:17" ht="18" customHeight="1">
      <c r="A38" s="284"/>
      <c r="B38" s="661"/>
      <c r="C38" s="661"/>
      <c r="D38" s="661"/>
      <c r="E38" s="661"/>
      <c r="F38" s="661"/>
      <c r="G38" s="661"/>
      <c r="H38" s="661"/>
      <c r="I38" s="662"/>
      <c r="J38" s="662"/>
      <c r="K38" s="662"/>
      <c r="L38" s="661"/>
      <c r="M38" s="661"/>
      <c r="N38" s="661"/>
      <c r="O38" s="661"/>
      <c r="P38" s="661"/>
      <c r="Q38" s="287"/>
    </row>
    <row r="39" spans="1:17" ht="18" customHeight="1">
      <c r="A39" s="284"/>
      <c r="B39" s="661"/>
      <c r="C39" s="661"/>
      <c r="D39" s="661"/>
      <c r="E39" s="661"/>
      <c r="F39" s="661"/>
      <c r="G39" s="661"/>
      <c r="H39" s="661"/>
      <c r="I39" s="662"/>
      <c r="J39" s="662"/>
      <c r="K39" s="662"/>
      <c r="L39" s="661"/>
      <c r="M39" s="661"/>
      <c r="N39" s="661"/>
      <c r="O39" s="661"/>
      <c r="P39" s="661"/>
      <c r="Q39" s="287"/>
    </row>
    <row r="40" spans="1:17" ht="18" customHeight="1">
      <c r="A40" s="284"/>
      <c r="B40" s="661"/>
      <c r="C40" s="661"/>
      <c r="D40" s="661"/>
      <c r="E40" s="661"/>
      <c r="F40" s="661"/>
      <c r="G40" s="661"/>
      <c r="H40" s="661"/>
      <c r="I40" s="662"/>
      <c r="J40" s="662"/>
      <c r="K40" s="662"/>
      <c r="L40" s="661"/>
      <c r="M40" s="661"/>
      <c r="N40" s="661"/>
      <c r="O40" s="661"/>
      <c r="P40" s="661"/>
      <c r="Q40" s="287"/>
    </row>
    <row r="41" spans="1:17" ht="18" customHeight="1">
      <c r="A41" s="284"/>
      <c r="B41" s="661"/>
      <c r="C41" s="661"/>
      <c r="D41" s="661"/>
      <c r="E41" s="661"/>
      <c r="F41" s="661"/>
      <c r="G41" s="661"/>
      <c r="H41" s="661"/>
      <c r="I41" s="662"/>
      <c r="J41" s="662"/>
      <c r="K41" s="662"/>
      <c r="L41" s="661"/>
      <c r="M41" s="661"/>
      <c r="N41" s="661"/>
      <c r="O41" s="661"/>
      <c r="P41" s="661"/>
      <c r="Q41" s="287"/>
    </row>
    <row r="42" spans="1:17" ht="12.75" customHeight="1">
      <c r="A42" s="284"/>
      <c r="B42" s="661"/>
      <c r="C42" s="661"/>
      <c r="D42" s="661"/>
      <c r="E42" s="661"/>
      <c r="F42" s="661"/>
      <c r="G42" s="661"/>
      <c r="H42" s="661"/>
      <c r="I42" s="662"/>
      <c r="J42" s="662"/>
      <c r="K42" s="662"/>
      <c r="L42" s="661"/>
      <c r="M42" s="661"/>
      <c r="N42" s="661"/>
      <c r="O42" s="661"/>
      <c r="P42" s="661"/>
      <c r="Q42" s="287"/>
    </row>
    <row r="43" spans="1:17" ht="12.75" customHeight="1">
      <c r="A43" s="284"/>
      <c r="B43" s="661"/>
      <c r="C43" s="661"/>
      <c r="D43" s="661"/>
      <c r="E43" s="661"/>
      <c r="F43" s="661"/>
      <c r="G43" s="661"/>
      <c r="H43" s="661"/>
      <c r="I43" s="662"/>
      <c r="J43" s="662"/>
      <c r="K43" s="662"/>
      <c r="L43" s="661"/>
      <c r="M43" s="661"/>
      <c r="N43" s="661"/>
      <c r="O43" s="661"/>
      <c r="P43" s="661"/>
      <c r="Q43" s="287"/>
    </row>
    <row r="44" spans="1:17" ht="18" customHeight="1">
      <c r="A44" s="285" t="s">
        <v>3271</v>
      </c>
      <c r="B44" s="663" t="s">
        <v>3272</v>
      </c>
      <c r="C44" s="663"/>
      <c r="D44" s="663"/>
      <c r="E44" s="663" t="s">
        <v>3272</v>
      </c>
      <c r="F44" s="663"/>
      <c r="G44" s="663"/>
      <c r="H44" s="663"/>
      <c r="I44" s="664">
        <f>1-SUM(I34:K43)</f>
        <v>1</v>
      </c>
      <c r="J44" s="664"/>
      <c r="K44" s="664"/>
      <c r="L44" s="665">
        <f>SUM(L34:P43)</f>
        <v>0</v>
      </c>
      <c r="M44" s="665"/>
      <c r="N44" s="665"/>
      <c r="O44" s="665"/>
      <c r="P44" s="665"/>
      <c r="Q44" s="288"/>
    </row>
  </sheetData>
  <mergeCells count="124">
    <mergeCell ref="A1:Q1"/>
    <mergeCell ref="A2:Q2"/>
    <mergeCell ref="C3:Q3"/>
    <mergeCell ref="C4:Q4"/>
    <mergeCell ref="C5:Q5"/>
    <mergeCell ref="C6:Q6"/>
    <mergeCell ref="C7:Q7"/>
    <mergeCell ref="C8:Q8"/>
    <mergeCell ref="A9:C9"/>
    <mergeCell ref="D9:I9"/>
    <mergeCell ref="J9:N9"/>
    <mergeCell ref="O9:Q9"/>
    <mergeCell ref="A10:C10"/>
    <mergeCell ref="D10:I10"/>
    <mergeCell ref="J10:N10"/>
    <mergeCell ref="O10:Q10"/>
    <mergeCell ref="A11:C11"/>
    <mergeCell ref="D11:I11"/>
    <mergeCell ref="J11:N11"/>
    <mergeCell ref="O11:Q11"/>
    <mergeCell ref="A12:C12"/>
    <mergeCell ref="D12:I12"/>
    <mergeCell ref="J12:N12"/>
    <mergeCell ref="O12:Q12"/>
    <mergeCell ref="B13:Q13"/>
    <mergeCell ref="B14:Q14"/>
    <mergeCell ref="B15:Q15"/>
    <mergeCell ref="B16:Q16"/>
    <mergeCell ref="B17:Q17"/>
    <mergeCell ref="B18:Q18"/>
    <mergeCell ref="B19:Q19"/>
    <mergeCell ref="B20:Q20"/>
    <mergeCell ref="B21:Q21"/>
    <mergeCell ref="A22:Q22"/>
    <mergeCell ref="A23:F23"/>
    <mergeCell ref="G23:M23"/>
    <mergeCell ref="N23:Q23"/>
    <mergeCell ref="A24:F24"/>
    <mergeCell ref="G24:M24"/>
    <mergeCell ref="N24:Q24"/>
    <mergeCell ref="A25:F25"/>
    <mergeCell ref="G25:M25"/>
    <mergeCell ref="N25:Q25"/>
    <mergeCell ref="A26:F26"/>
    <mergeCell ref="G26:Q26"/>
    <mergeCell ref="A27:B27"/>
    <mergeCell ref="C27:F27"/>
    <mergeCell ref="G27:M27"/>
    <mergeCell ref="N27:Q27"/>
    <mergeCell ref="A28:B28"/>
    <mergeCell ref="C28:E28"/>
    <mergeCell ref="F28:G28"/>
    <mergeCell ref="H28:J28"/>
    <mergeCell ref="K28:L28"/>
    <mergeCell ref="M28:O28"/>
    <mergeCell ref="P28:Q28"/>
    <mergeCell ref="F29:G29"/>
    <mergeCell ref="H29:J29"/>
    <mergeCell ref="K29:L29"/>
    <mergeCell ref="M29:O29"/>
    <mergeCell ref="P29:Q29"/>
    <mergeCell ref="F30:G30"/>
    <mergeCell ref="H30:J30"/>
    <mergeCell ref="K30:L30"/>
    <mergeCell ref="M30:O30"/>
    <mergeCell ref="P30:Q30"/>
    <mergeCell ref="F31:G31"/>
    <mergeCell ref="H31:J31"/>
    <mergeCell ref="K31:L31"/>
    <mergeCell ref="M31:O31"/>
    <mergeCell ref="P31:Q31"/>
    <mergeCell ref="A32:Q32"/>
    <mergeCell ref="B33:D33"/>
    <mergeCell ref="E33:H33"/>
    <mergeCell ref="I33:K33"/>
    <mergeCell ref="L33:P33"/>
    <mergeCell ref="B34:D34"/>
    <mergeCell ref="E34:H34"/>
    <mergeCell ref="I34:K34"/>
    <mergeCell ref="L34:P34"/>
    <mergeCell ref="B35:D35"/>
    <mergeCell ref="E35:H35"/>
    <mergeCell ref="I35:K35"/>
    <mergeCell ref="L35:P35"/>
    <mergeCell ref="B36:D36"/>
    <mergeCell ref="E36:H36"/>
    <mergeCell ref="I36:K36"/>
    <mergeCell ref="L36:P36"/>
    <mergeCell ref="B37:D37"/>
    <mergeCell ref="E37:H37"/>
    <mergeCell ref="I37:K37"/>
    <mergeCell ref="L37:P37"/>
    <mergeCell ref="B38:D38"/>
    <mergeCell ref="E38:H38"/>
    <mergeCell ref="I38:K38"/>
    <mergeCell ref="L38:P38"/>
    <mergeCell ref="B39:D39"/>
    <mergeCell ref="E39:H39"/>
    <mergeCell ref="I39:K39"/>
    <mergeCell ref="L39:P39"/>
    <mergeCell ref="B43:D43"/>
    <mergeCell ref="E43:H43"/>
    <mergeCell ref="I43:K43"/>
    <mergeCell ref="L43:P43"/>
    <mergeCell ref="B44:D44"/>
    <mergeCell ref="E44:H44"/>
    <mergeCell ref="I44:K44"/>
    <mergeCell ref="L44:P44"/>
    <mergeCell ref="A3:A8"/>
    <mergeCell ref="A13:A21"/>
    <mergeCell ref="A29:B31"/>
    <mergeCell ref="C29:E31"/>
    <mergeCell ref="B40:D40"/>
    <mergeCell ref="E40:H40"/>
    <mergeCell ref="I40:K40"/>
    <mergeCell ref="L40:P40"/>
    <mergeCell ref="B41:D41"/>
    <mergeCell ref="E41:H41"/>
    <mergeCell ref="I41:K41"/>
    <mergeCell ref="L41:P41"/>
    <mergeCell ref="B42:D42"/>
    <mergeCell ref="E42:H42"/>
    <mergeCell ref="I42:K42"/>
    <mergeCell ref="L42:P42"/>
  </mergeCells>
  <phoneticPr fontId="54" type="noConversion"/>
  <dataValidations count="32">
    <dataValidation type="list" allowBlank="1" showInputMessage="1" showErrorMessage="1" sqref="D11:I11" xr:uid="{00000000-0002-0000-0900-000000000000}">
      <formula1>"□是    □否,√是    □否,□是    √否"</formula1>
    </dataValidation>
    <dataValidation type="list" allowBlank="1" showInputMessage="1" showErrorMessage="1" sqref="D12:I12" xr:uid="{00000000-0002-0000-0900-000001000000}">
      <formula1>"是（√境内 □境外）□否,是（□境内 √境外）□否,是（□境内 □境外）√否"</formula1>
    </dataValidation>
    <dataValidation type="list" allowBlank="1" showInputMessage="1" showErrorMessage="1" sqref="B13:Q13" xr:uid="{00000000-0002-0000-0900-000002000000}">
      <formula1>企业会计准则</formula1>
    </dataValidation>
    <dataValidation type="list" allowBlank="1" showInputMessage="1" showErrorMessage="1" sqref="B14:Q14" xr:uid="{00000000-0002-0000-0900-000003000000}">
      <formula1>"□小企业会计准则,√小企业会计准则"</formula1>
    </dataValidation>
    <dataValidation type="list" allowBlank="1" showInputMessage="1" showErrorMessage="1" sqref="B15:Q15" xr:uid="{00000000-0002-0000-0900-000004000000}">
      <formula1>"□企业会计制度,√企业会计制度"</formula1>
    </dataValidation>
    <dataValidation type="list" allowBlank="1" showInputMessage="1" showErrorMessage="1" sqref="B16:Q16" xr:uid="{00000000-0002-0000-0900-000005000000}">
      <formula1>事业单位会计准则</formula1>
    </dataValidation>
    <dataValidation type="list" allowBlank="1" showInputMessage="1" showErrorMessage="1" sqref="B18:Q18" xr:uid="{00000000-0002-0000-0900-000006000000}">
      <formula1>"□民间非营利组织会计制度,√民间非营利组织会计制度"</formula1>
    </dataValidation>
    <dataValidation type="list" allowBlank="1" showInputMessage="1" showErrorMessage="1" sqref="B19:Q19" xr:uid="{00000000-0002-0000-0900-000007000000}">
      <formula1>"□村集体经济组织会计制度,√村集体经济组织会计制度"</formula1>
    </dataValidation>
    <dataValidation type="list" allowBlank="1" showInputMessage="1" showErrorMessage="1" sqref="B20:Q20" xr:uid="{00000000-0002-0000-0900-000008000000}">
      <formula1>"□农民专业合作社财务会计制度（试行）,√农民专业合作社财务会计制度（试行）"</formula1>
    </dataValidation>
    <dataValidation type="list" allowBlank="1" showInputMessage="1" showErrorMessage="1" sqref="B21:Q21" xr:uid="{00000000-0002-0000-0900-000009000000}">
      <formula1>"□其他,√其他"</formula1>
    </dataValidation>
    <dataValidation type="list" allowBlank="1" showInputMessage="1" showErrorMessage="1" sqref="G26:Q26" xr:uid="{00000000-0002-0000-0900-00000A000000}">
      <formula1>"是（□一般性税务处理   □特殊性税务处理）  □否,是（√一般性税务处理   □特殊性税务处理）  □否,是（□一般性税务处理   √特殊性税务处理）  □否,是（□一般性税务处理   □特殊性税务处理）  √否"</formula1>
    </dataValidation>
    <dataValidation type="list" allowBlank="1" showInputMessage="1" showErrorMessage="1" sqref="C28:E28" xr:uid="{00000000-0002-0000-0900-00000B000000}">
      <formula1>"□法律形式改变,√法律形式改变"</formula1>
    </dataValidation>
    <dataValidation type="list" allowBlank="1" showInputMessage="1" showErrorMessage="1" sqref="F28:G28" xr:uid="{00000000-0002-0000-0900-00000C000000}">
      <formula1>"□债务重组,√债务重组"</formula1>
    </dataValidation>
    <dataValidation type="list" allowBlank="1" showInputMessage="1" showErrorMessage="1" sqref="H28:J28" xr:uid="{00000000-0002-0000-0900-00000D000000}">
      <formula1>"□股权收购,√股权收购"</formula1>
    </dataValidation>
    <dataValidation type="list" allowBlank="1" showInputMessage="1" showErrorMessage="1" sqref="K28:L28" xr:uid="{00000000-0002-0000-0900-00000E000000}">
      <formula1>"□资产收购,√资产收购"</formula1>
    </dataValidation>
    <dataValidation type="list" allowBlank="1" showInputMessage="1" showErrorMessage="1" sqref="M28:O28" xr:uid="{00000000-0002-0000-0900-00000F000000}">
      <formula1>"□合并,√合并"</formula1>
    </dataValidation>
    <dataValidation type="list" allowBlank="1" showInputMessage="1" showErrorMessage="1" sqref="P28:Q28" xr:uid="{00000000-0002-0000-0900-000010000000}">
      <formula1>"□分立,√分立"</formula1>
    </dataValidation>
    <dataValidation type="list" allowBlank="1" showInputMessage="1" showErrorMessage="1" sqref="F29:G29" xr:uid="{00000000-0002-0000-0900-000011000000}">
      <formula1>"□债务人,√债务人"</formula1>
    </dataValidation>
    <dataValidation type="list" allowBlank="1" showInputMessage="1" showErrorMessage="1" sqref="H29:J29 K29:L29" xr:uid="{00000000-0002-0000-0900-000012000000}">
      <formula1>"□收购方,√收购方"</formula1>
    </dataValidation>
    <dataValidation type="list" allowBlank="1" showInputMessage="1" showErrorMessage="1" sqref="M29:O29" xr:uid="{00000000-0002-0000-0900-000013000000}">
      <formula1>"□合并企业,√合并企业"</formula1>
    </dataValidation>
    <dataValidation type="list" allowBlank="1" showInputMessage="1" showErrorMessage="1" sqref="P29:Q29" xr:uid="{00000000-0002-0000-0900-000014000000}">
      <formula1>"□分立企业,√分立企业"</formula1>
    </dataValidation>
    <dataValidation type="list" allowBlank="1" showInputMessage="1" showErrorMessage="1" sqref="F30:G30" xr:uid="{00000000-0002-0000-0900-000015000000}">
      <formula1>"□债权人,√债权人"</formula1>
    </dataValidation>
    <dataValidation type="list" allowBlank="1" showInputMessage="1" showErrorMessage="1" sqref="H30:J30 K30:L30" xr:uid="{00000000-0002-0000-0900-000016000000}">
      <formula1>"□转让方,√转让方"</formula1>
    </dataValidation>
    <dataValidation type="list" allowBlank="1" showInputMessage="1" showErrorMessage="1" sqref="M30:O30" xr:uid="{00000000-0002-0000-0900-000017000000}">
      <formula1>"□被合并企业,√被合并企业"</formula1>
    </dataValidation>
    <dataValidation type="list" allowBlank="1" showInputMessage="1" showErrorMessage="1" sqref="P30:Q30" xr:uid="{00000000-0002-0000-0900-000018000000}">
      <formula1>"□被分立企业,√被分立企业"</formula1>
    </dataValidation>
    <dataValidation type="list" allowBlank="1" showInputMessage="1" showErrorMessage="1" sqref="H31:J31" xr:uid="{00000000-0002-0000-0900-000019000000}">
      <formula1>"□被收购企业,√被收购企业"</formula1>
    </dataValidation>
    <dataValidation type="list" allowBlank="1" showInputMessage="1" showErrorMessage="1" sqref="M31:O31" xr:uid="{00000000-0002-0000-0900-00001A000000}">
      <formula1>"□被合并企业股东,√被合并企业股东"</formula1>
    </dataValidation>
    <dataValidation type="list" allowBlank="1" showInputMessage="1" showErrorMessage="1" sqref="P31:Q31" xr:uid="{00000000-0002-0000-0900-00001B000000}">
      <formula1>"□被分立企业股东,√被分立企业股东"</formula1>
    </dataValidation>
    <dataValidation type="list" allowBlank="1" showInputMessage="1" showErrorMessage="1" sqref="B3:B8" xr:uid="{00000000-0002-0000-0900-00001C000000}">
      <formula1>"□,√,×"</formula1>
    </dataValidation>
    <dataValidation type="list" allowBlank="1" showInputMessage="1" showErrorMessage="1" sqref="O10:Q12" xr:uid="{00000000-0002-0000-0900-00001D000000}">
      <formula1>"□是   □否,√是   □否,□是    √否"</formula1>
    </dataValidation>
    <dataValidation type="list" allowBlank="1" showInputMessage="1" showErrorMessage="1" sqref="G23:M25" xr:uid="{00000000-0002-0000-0900-00001E000000}">
      <formula1>"□是,√是"</formula1>
    </dataValidation>
    <dataValidation type="list" allowBlank="1" showInputMessage="1" showErrorMessage="1" sqref="N23:Q25" xr:uid="{00000000-0002-0000-0900-00001F000000}">
      <formula1>"□否,√否"</formula1>
    </dataValidation>
  </dataValidations>
  <pageMargins left="0.69930555555555596" right="0.21875" top="0.31874999999999998" bottom="0.30902777777777801" header="0.3" footer="0.3"/>
  <pageSetup paperSize="9" orientation="portrait"/>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C7"/>
  <sheetViews>
    <sheetView workbookViewId="0">
      <selection activeCell="B14" sqref="B14"/>
    </sheetView>
  </sheetViews>
  <sheetFormatPr defaultColWidth="9" defaultRowHeight="13.8"/>
  <cols>
    <col min="1" max="1" width="65.88671875" customWidth="1"/>
    <col min="3" max="3" width="74.109375" customWidth="1"/>
  </cols>
  <sheetData>
    <row r="1" spans="1:3" ht="35.25" customHeight="1">
      <c r="A1" s="281" t="s">
        <v>3273</v>
      </c>
      <c r="C1" s="281" t="s">
        <v>3274</v>
      </c>
    </row>
    <row r="2" spans="1:3" ht="35.25" customHeight="1">
      <c r="A2" t="s">
        <v>3275</v>
      </c>
      <c r="C2" t="s">
        <v>3226</v>
      </c>
    </row>
    <row r="3" spans="1:3" ht="35.25" customHeight="1">
      <c r="A3" t="s">
        <v>3276</v>
      </c>
      <c r="C3" t="s">
        <v>3277</v>
      </c>
    </row>
    <row r="4" spans="1:3" ht="35.25" customHeight="1">
      <c r="A4" t="s">
        <v>3278</v>
      </c>
      <c r="C4" t="s">
        <v>3279</v>
      </c>
    </row>
    <row r="5" spans="1:3" ht="35.25" customHeight="1">
      <c r="A5" t="s">
        <v>3280</v>
      </c>
      <c r="C5" t="s">
        <v>3281</v>
      </c>
    </row>
    <row r="6" spans="1:3" ht="35.25" customHeight="1">
      <c r="A6" t="s">
        <v>3282</v>
      </c>
    </row>
    <row r="7" spans="1:3" ht="28.5" customHeight="1">
      <c r="A7" t="s">
        <v>3283</v>
      </c>
    </row>
  </sheetData>
  <phoneticPr fontId="54" type="noConversion"/>
  <pageMargins left="0.69930555555555596" right="0.69930555555555596" top="0.75" bottom="0.75" header="0.3" footer="0.3"/>
  <tableParts count="2">
    <tablePart r:id="rId1"/>
    <tablePart r:id="rId2"/>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R63"/>
  <sheetViews>
    <sheetView workbookViewId="0">
      <pane xSplit="12" ySplit="1" topLeftCell="M2" activePane="bottomRight" state="frozen"/>
      <selection pane="topRight"/>
      <selection pane="bottomLeft"/>
      <selection pane="bottomRight" activeCell="R8" sqref="R8"/>
    </sheetView>
  </sheetViews>
  <sheetFormatPr defaultColWidth="9" defaultRowHeight="13.8"/>
  <cols>
    <col min="1" max="1" width="8.109375" style="2" customWidth="1"/>
    <col min="2" max="2" width="7.77734375" style="2" customWidth="1"/>
    <col min="3" max="3" width="11.21875" style="2" customWidth="1"/>
    <col min="4" max="4" width="6.77734375" style="2" customWidth="1"/>
    <col min="5" max="5" width="3.77734375" style="2" customWidth="1"/>
    <col min="6" max="6" width="6.44140625" style="2" customWidth="1"/>
    <col min="7" max="7" width="8" style="2" customWidth="1"/>
    <col min="8" max="8" width="8.77734375" style="2" customWidth="1"/>
    <col min="9" max="10" width="9" style="2"/>
    <col min="11" max="11" width="17.5546875" style="2" customWidth="1"/>
    <col min="12" max="12" width="10.77734375" style="2" customWidth="1"/>
    <col min="13" max="16384" width="9" style="2"/>
  </cols>
  <sheetData>
    <row r="1" spans="1:16" ht="30" customHeight="1">
      <c r="A1" s="716" t="s">
        <v>4561</v>
      </c>
      <c r="B1" s="716"/>
      <c r="C1" s="716"/>
      <c r="D1" s="716"/>
      <c r="E1" s="716"/>
      <c r="F1" s="716"/>
      <c r="G1" s="716"/>
      <c r="H1" s="716"/>
      <c r="I1" s="716"/>
      <c r="J1" s="716"/>
      <c r="K1" s="716"/>
      <c r="L1" s="716"/>
    </row>
    <row r="2" spans="1:16" ht="18.75" customHeight="1">
      <c r="A2" s="713" t="s">
        <v>3284</v>
      </c>
      <c r="B2" s="713"/>
      <c r="C2" s="713"/>
      <c r="D2" s="713"/>
      <c r="E2" s="713"/>
      <c r="F2" s="713"/>
      <c r="G2" s="713"/>
      <c r="H2" s="713"/>
      <c r="I2" s="713"/>
      <c r="J2" s="713"/>
      <c r="K2" s="713"/>
      <c r="L2" s="713"/>
    </row>
    <row r="3" spans="1:16" ht="18.75" customHeight="1">
      <c r="A3" s="706" t="s">
        <v>3285</v>
      </c>
      <c r="B3" s="706"/>
      <c r="C3" s="706"/>
      <c r="D3" s="706"/>
      <c r="E3" s="706"/>
      <c r="F3" s="710"/>
      <c r="G3" s="710"/>
      <c r="H3" s="706" t="s">
        <v>3286</v>
      </c>
      <c r="I3" s="706"/>
      <c r="J3" s="706"/>
      <c r="K3" s="706"/>
      <c r="L3" s="278"/>
    </row>
    <row r="4" spans="1:16" ht="18.75" customHeight="1">
      <c r="A4" s="706" t="s">
        <v>3287</v>
      </c>
      <c r="B4" s="706"/>
      <c r="C4" s="706"/>
      <c r="D4" s="706"/>
      <c r="E4" s="706"/>
      <c r="F4" s="710"/>
      <c r="G4" s="710"/>
      <c r="H4" s="706" t="s">
        <v>4488</v>
      </c>
      <c r="I4" s="706"/>
      <c r="J4" s="706"/>
      <c r="K4" s="706"/>
      <c r="L4" s="278"/>
      <c r="P4" s="512" t="s">
        <v>4477</v>
      </c>
    </row>
    <row r="5" spans="1:16" ht="18.75" customHeight="1">
      <c r="A5" s="717" t="s">
        <v>3288</v>
      </c>
      <c r="B5" s="717"/>
      <c r="C5" s="717"/>
      <c r="D5" s="717"/>
      <c r="E5" s="717"/>
      <c r="F5" s="710"/>
      <c r="G5" s="710"/>
      <c r="H5" s="706" t="s">
        <v>3289</v>
      </c>
      <c r="I5" s="706"/>
      <c r="J5" s="706"/>
      <c r="K5" s="706"/>
      <c r="L5" s="278" t="s">
        <v>3290</v>
      </c>
    </row>
    <row r="6" spans="1:16" ht="18.75" customHeight="1">
      <c r="A6" s="706" t="s">
        <v>3291</v>
      </c>
      <c r="B6" s="706"/>
      <c r="C6" s="706"/>
      <c r="D6" s="706"/>
      <c r="E6" s="706"/>
      <c r="F6" s="710"/>
      <c r="G6" s="710"/>
      <c r="H6" s="706" t="s">
        <v>4489</v>
      </c>
      <c r="I6" s="706"/>
      <c r="J6" s="706"/>
      <c r="K6" s="706"/>
      <c r="L6" s="278" t="s">
        <v>3290</v>
      </c>
    </row>
    <row r="7" spans="1:16" ht="18.75" customHeight="1">
      <c r="A7" s="706" t="s">
        <v>3292</v>
      </c>
      <c r="B7" s="706"/>
      <c r="C7" s="706"/>
      <c r="D7" s="706"/>
      <c r="E7" s="706"/>
      <c r="F7" s="710"/>
      <c r="G7" s="710"/>
      <c r="H7" s="706" t="s">
        <v>3293</v>
      </c>
      <c r="I7" s="706"/>
      <c r="J7" s="710" t="s">
        <v>3294</v>
      </c>
      <c r="K7" s="710"/>
      <c r="L7" s="710"/>
    </row>
    <row r="8" spans="1:16" ht="18.75" customHeight="1">
      <c r="A8" s="713" t="s">
        <v>3295</v>
      </c>
      <c r="B8" s="713"/>
      <c r="C8" s="713"/>
      <c r="D8" s="713"/>
      <c r="E8" s="713"/>
      <c r="F8" s="713"/>
      <c r="G8" s="713"/>
      <c r="H8" s="713"/>
      <c r="I8" s="713"/>
      <c r="J8" s="713"/>
      <c r="K8" s="713"/>
      <c r="L8" s="713"/>
    </row>
    <row r="9" spans="1:16" ht="18.75" customHeight="1">
      <c r="A9" s="706" t="s">
        <v>3296</v>
      </c>
      <c r="B9" s="706"/>
      <c r="C9" s="706"/>
      <c r="D9" s="706"/>
      <c r="E9" s="706"/>
      <c r="F9" s="710" t="s">
        <v>3234</v>
      </c>
      <c r="G9" s="710"/>
      <c r="H9" s="706" t="s">
        <v>3297</v>
      </c>
      <c r="I9" s="706"/>
      <c r="J9" s="706"/>
      <c r="K9" s="706"/>
      <c r="L9" s="278" t="s">
        <v>3234</v>
      </c>
    </row>
    <row r="10" spans="1:16" ht="18.75" customHeight="1">
      <c r="A10" s="706" t="s">
        <v>3298</v>
      </c>
      <c r="B10" s="706"/>
      <c r="C10" s="706"/>
      <c r="D10" s="706"/>
      <c r="E10" s="706"/>
      <c r="F10" s="710" t="s">
        <v>3299</v>
      </c>
      <c r="G10" s="710"/>
      <c r="H10" s="710"/>
      <c r="I10" s="710"/>
      <c r="J10" s="710"/>
      <c r="K10" s="710"/>
      <c r="L10" s="710"/>
    </row>
    <row r="11" spans="1:16" ht="18.75" customHeight="1">
      <c r="A11" s="706" t="s">
        <v>3300</v>
      </c>
      <c r="B11" s="706"/>
      <c r="C11" s="706"/>
      <c r="D11" s="706"/>
      <c r="E11" s="706"/>
      <c r="F11" s="710" t="s">
        <v>3234</v>
      </c>
      <c r="G11" s="710"/>
      <c r="H11" s="706" t="s">
        <v>3301</v>
      </c>
      <c r="I11" s="706"/>
      <c r="J11" s="706"/>
      <c r="K11" s="706"/>
      <c r="L11" s="278" t="s">
        <v>3234</v>
      </c>
    </row>
    <row r="12" spans="1:16" ht="18.75" customHeight="1">
      <c r="A12" s="706" t="s">
        <v>3302</v>
      </c>
      <c r="B12" s="706"/>
      <c r="C12" s="706"/>
      <c r="D12" s="706"/>
      <c r="E12" s="706"/>
      <c r="F12" s="714"/>
      <c r="G12" s="714"/>
      <c r="H12" s="706" t="s">
        <v>3303</v>
      </c>
      <c r="I12" s="706"/>
      <c r="J12" s="706"/>
      <c r="K12" s="706"/>
      <c r="L12" s="278" t="s">
        <v>3234</v>
      </c>
    </row>
    <row r="13" spans="1:16" ht="18.75" customHeight="1">
      <c r="A13" s="706" t="s">
        <v>3304</v>
      </c>
      <c r="B13" s="706"/>
      <c r="C13" s="706"/>
      <c r="D13" s="706"/>
      <c r="E13" s="706"/>
      <c r="F13" s="710"/>
      <c r="G13" s="710"/>
      <c r="H13" s="712" t="s">
        <v>3305</v>
      </c>
      <c r="I13" s="712"/>
      <c r="J13" s="712"/>
      <c r="K13" s="710" t="s">
        <v>4486</v>
      </c>
      <c r="L13" s="710"/>
    </row>
    <row r="14" spans="1:16" ht="18.75" customHeight="1">
      <c r="A14" s="706" t="s">
        <v>3306</v>
      </c>
      <c r="B14" s="710" t="s">
        <v>3307</v>
      </c>
      <c r="C14" s="710"/>
      <c r="D14" s="710"/>
      <c r="E14" s="710"/>
      <c r="F14" s="710"/>
      <c r="G14" s="710"/>
      <c r="H14" s="710"/>
      <c r="I14" s="710"/>
      <c r="J14" s="712" t="s">
        <v>3308</v>
      </c>
      <c r="K14" s="712"/>
      <c r="L14" s="278"/>
    </row>
    <row r="15" spans="1:16" ht="18.75" customHeight="1">
      <c r="A15" s="706"/>
      <c r="B15" s="710" t="s">
        <v>3309</v>
      </c>
      <c r="C15" s="710"/>
      <c r="D15" s="710"/>
      <c r="E15" s="710"/>
      <c r="F15" s="710"/>
      <c r="G15" s="710"/>
      <c r="H15" s="710"/>
      <c r="I15" s="710"/>
      <c r="J15" s="712" t="s">
        <v>3310</v>
      </c>
      <c r="K15" s="712"/>
      <c r="L15" s="278"/>
    </row>
    <row r="16" spans="1:16" ht="18.75" customHeight="1">
      <c r="A16" s="706" t="s">
        <v>3311</v>
      </c>
      <c r="B16" s="706"/>
      <c r="C16" s="706"/>
      <c r="D16" s="706"/>
      <c r="E16" s="706" t="s">
        <v>3312</v>
      </c>
      <c r="F16" s="706"/>
      <c r="G16" s="706"/>
      <c r="H16" s="714"/>
      <c r="I16" s="714"/>
      <c r="J16" s="712" t="s">
        <v>3313</v>
      </c>
      <c r="K16" s="712"/>
      <c r="L16" s="278"/>
    </row>
    <row r="17" spans="1:12" ht="18.75" customHeight="1">
      <c r="A17" s="706"/>
      <c r="B17" s="706"/>
      <c r="C17" s="706"/>
      <c r="D17" s="706"/>
      <c r="E17" s="706" t="s">
        <v>3314</v>
      </c>
      <c r="F17" s="706"/>
      <c r="G17" s="706"/>
      <c r="H17" s="714"/>
      <c r="I17" s="714"/>
      <c r="J17" s="712" t="s">
        <v>3315</v>
      </c>
      <c r="K17" s="712"/>
      <c r="L17" s="278"/>
    </row>
    <row r="18" spans="1:12" ht="18.75" customHeight="1">
      <c r="A18" s="706" t="s">
        <v>3316</v>
      </c>
      <c r="B18" s="706"/>
      <c r="C18" s="706"/>
      <c r="D18" s="706"/>
      <c r="E18" s="710" t="s">
        <v>4487</v>
      </c>
      <c r="F18" s="710"/>
      <c r="G18" s="710"/>
      <c r="H18" s="712" t="s">
        <v>3317</v>
      </c>
      <c r="I18" s="712"/>
      <c r="J18" s="712"/>
      <c r="K18" s="712"/>
      <c r="L18" s="278"/>
    </row>
    <row r="19" spans="1:12" ht="18.75" customHeight="1">
      <c r="A19" s="706" t="s">
        <v>3318</v>
      </c>
      <c r="B19" s="706"/>
      <c r="C19" s="706"/>
      <c r="D19" s="706"/>
      <c r="E19" s="710"/>
      <c r="F19" s="710"/>
      <c r="G19" s="710"/>
      <c r="H19" s="712" t="s">
        <v>3319</v>
      </c>
      <c r="I19" s="712"/>
      <c r="J19" s="712"/>
      <c r="K19" s="712"/>
      <c r="L19" s="279" t="s">
        <v>4464</v>
      </c>
    </row>
    <row r="20" spans="1:12" ht="18.75" customHeight="1">
      <c r="A20" s="706" t="s">
        <v>3320</v>
      </c>
      <c r="B20" s="706"/>
      <c r="C20" s="706"/>
      <c r="D20" s="706"/>
      <c r="E20" s="706"/>
      <c r="F20" s="706"/>
      <c r="G20" s="278" t="s">
        <v>3234</v>
      </c>
      <c r="H20" s="712" t="s">
        <v>3321</v>
      </c>
      <c r="I20" s="712"/>
      <c r="J20" s="712"/>
      <c r="K20" s="712"/>
      <c r="L20" s="278" t="s">
        <v>3234</v>
      </c>
    </row>
    <row r="21" spans="1:12" ht="18.75" customHeight="1">
      <c r="A21" s="706" t="s">
        <v>3322</v>
      </c>
      <c r="B21" s="706"/>
      <c r="C21" s="706"/>
      <c r="D21" s="706"/>
      <c r="E21" s="706"/>
      <c r="F21" s="706"/>
      <c r="G21" s="278" t="s">
        <v>3234</v>
      </c>
      <c r="H21" s="712" t="s">
        <v>3323</v>
      </c>
      <c r="I21" s="712"/>
      <c r="J21" s="712"/>
      <c r="K21" s="712"/>
      <c r="L21" s="278" t="s">
        <v>3234</v>
      </c>
    </row>
    <row r="22" spans="1:12" ht="18.75" customHeight="1">
      <c r="A22" s="706" t="s">
        <v>3324</v>
      </c>
      <c r="B22" s="706"/>
      <c r="C22" s="706"/>
      <c r="D22" s="706"/>
      <c r="E22" s="706"/>
      <c r="F22" s="706"/>
      <c r="G22" s="278" t="s">
        <v>3234</v>
      </c>
      <c r="H22" s="712" t="s">
        <v>3325</v>
      </c>
      <c r="I22" s="712"/>
      <c r="J22" s="712"/>
      <c r="K22" s="712"/>
      <c r="L22" s="278" t="s">
        <v>3234</v>
      </c>
    </row>
    <row r="23" spans="1:12" ht="18.75" customHeight="1">
      <c r="A23" s="706" t="s">
        <v>3326</v>
      </c>
      <c r="B23" s="706"/>
      <c r="C23" s="706"/>
      <c r="D23" s="706"/>
      <c r="E23" s="706"/>
      <c r="F23" s="706"/>
      <c r="G23" s="278" t="s">
        <v>3234</v>
      </c>
      <c r="H23" s="712" t="s">
        <v>3327</v>
      </c>
      <c r="I23" s="712"/>
      <c r="J23" s="712"/>
      <c r="K23" s="712"/>
      <c r="L23" s="278" t="s">
        <v>3234</v>
      </c>
    </row>
    <row r="24" spans="1:12" ht="18.75" customHeight="1">
      <c r="A24" s="713" t="s">
        <v>3328</v>
      </c>
      <c r="B24" s="713"/>
      <c r="C24" s="713"/>
      <c r="D24" s="713"/>
      <c r="E24" s="713"/>
      <c r="F24" s="713"/>
      <c r="G24" s="713"/>
      <c r="H24" s="713"/>
      <c r="I24" s="713"/>
      <c r="J24" s="713"/>
      <c r="K24" s="713"/>
      <c r="L24" s="713"/>
    </row>
    <row r="25" spans="1:12" ht="38.25" customHeight="1">
      <c r="A25" s="711" t="s">
        <v>3265</v>
      </c>
      <c r="B25" s="711"/>
      <c r="C25" s="24" t="s">
        <v>3266</v>
      </c>
      <c r="D25" s="711" t="s">
        <v>3267</v>
      </c>
      <c r="E25" s="711"/>
      <c r="F25" s="711"/>
      <c r="G25" s="711"/>
      <c r="H25" s="24" t="s">
        <v>3329</v>
      </c>
      <c r="I25" s="711" t="s">
        <v>4465</v>
      </c>
      <c r="J25" s="711"/>
      <c r="K25" s="711"/>
      <c r="L25" s="24" t="s">
        <v>3330</v>
      </c>
    </row>
    <row r="26" spans="1:12" ht="18.75" customHeight="1">
      <c r="A26" s="710"/>
      <c r="B26" s="710"/>
      <c r="C26" s="278"/>
      <c r="D26" s="710"/>
      <c r="E26" s="710"/>
      <c r="F26" s="710"/>
      <c r="G26" s="710"/>
      <c r="H26" s="278"/>
      <c r="I26" s="710"/>
      <c r="J26" s="710"/>
      <c r="K26" s="710"/>
      <c r="L26" s="278"/>
    </row>
    <row r="27" spans="1:12" ht="18.75" customHeight="1">
      <c r="A27" s="710"/>
      <c r="B27" s="710"/>
      <c r="C27" s="278"/>
      <c r="D27" s="710"/>
      <c r="E27" s="710"/>
      <c r="F27" s="710"/>
      <c r="G27" s="710"/>
      <c r="H27" s="278"/>
      <c r="I27" s="710"/>
      <c r="J27" s="710"/>
      <c r="K27" s="710"/>
      <c r="L27" s="278"/>
    </row>
    <row r="28" spans="1:12" ht="18.75" customHeight="1">
      <c r="A28" s="710"/>
      <c r="B28" s="710"/>
      <c r="C28" s="278"/>
      <c r="D28" s="710"/>
      <c r="E28" s="710"/>
      <c r="F28" s="710"/>
      <c r="G28" s="710"/>
      <c r="H28" s="278"/>
      <c r="I28" s="710"/>
      <c r="J28" s="710"/>
      <c r="K28" s="710"/>
      <c r="L28" s="278"/>
    </row>
    <row r="29" spans="1:12" ht="18.75" customHeight="1">
      <c r="A29" s="710"/>
      <c r="B29" s="710"/>
      <c r="C29" s="278"/>
      <c r="D29" s="710"/>
      <c r="E29" s="710"/>
      <c r="F29" s="710"/>
      <c r="G29" s="710"/>
      <c r="H29" s="278"/>
      <c r="I29" s="710"/>
      <c r="J29" s="710"/>
      <c r="K29" s="710"/>
      <c r="L29" s="278"/>
    </row>
    <row r="30" spans="1:12" ht="18.75" customHeight="1">
      <c r="A30" s="710"/>
      <c r="B30" s="710"/>
      <c r="C30" s="278"/>
      <c r="D30" s="710"/>
      <c r="E30" s="710"/>
      <c r="F30" s="710"/>
      <c r="G30" s="710"/>
      <c r="H30" s="278"/>
      <c r="I30" s="710"/>
      <c r="J30" s="710"/>
      <c r="K30" s="710"/>
      <c r="L30" s="278"/>
    </row>
    <row r="31" spans="1:12" ht="18.75" customHeight="1">
      <c r="A31" s="710"/>
      <c r="B31" s="710"/>
      <c r="C31" s="278"/>
      <c r="D31" s="710"/>
      <c r="E31" s="710"/>
      <c r="F31" s="710"/>
      <c r="G31" s="710"/>
      <c r="H31" s="278"/>
      <c r="I31" s="710"/>
      <c r="J31" s="710"/>
      <c r="K31" s="710"/>
      <c r="L31" s="278"/>
    </row>
    <row r="32" spans="1:12" ht="18.75" customHeight="1">
      <c r="A32" s="710"/>
      <c r="B32" s="710"/>
      <c r="C32" s="278"/>
      <c r="D32" s="710"/>
      <c r="E32" s="710"/>
      <c r="F32" s="710"/>
      <c r="G32" s="710"/>
      <c r="H32" s="278"/>
      <c r="I32" s="710"/>
      <c r="J32" s="710"/>
      <c r="K32" s="710"/>
      <c r="L32" s="278"/>
    </row>
    <row r="33" spans="1:18" ht="18.75" customHeight="1">
      <c r="A33" s="710"/>
      <c r="B33" s="710"/>
      <c r="C33" s="278"/>
      <c r="D33" s="710"/>
      <c r="E33" s="710"/>
      <c r="F33" s="710"/>
      <c r="G33" s="710"/>
      <c r="H33" s="278"/>
      <c r="I33" s="710"/>
      <c r="J33" s="710"/>
      <c r="K33" s="710"/>
      <c r="L33" s="278"/>
    </row>
    <row r="34" spans="1:18" ht="18.75" customHeight="1">
      <c r="A34" s="710"/>
      <c r="B34" s="710"/>
      <c r="C34" s="278"/>
      <c r="D34" s="710"/>
      <c r="E34" s="710"/>
      <c r="F34" s="710"/>
      <c r="G34" s="710"/>
      <c r="H34" s="278"/>
      <c r="I34" s="710"/>
      <c r="J34" s="710"/>
      <c r="K34" s="710"/>
      <c r="L34" s="278"/>
    </row>
    <row r="35" spans="1:18" ht="18.75" customHeight="1">
      <c r="A35" s="710"/>
      <c r="B35" s="710"/>
      <c r="C35" s="278"/>
      <c r="D35" s="710"/>
      <c r="E35" s="710"/>
      <c r="F35" s="710"/>
      <c r="G35" s="710"/>
      <c r="H35" s="278"/>
      <c r="I35" s="710"/>
      <c r="J35" s="710"/>
      <c r="K35" s="710"/>
      <c r="L35" s="278"/>
    </row>
    <row r="36" spans="1:18" ht="18.75" customHeight="1">
      <c r="A36" s="711" t="s">
        <v>3271</v>
      </c>
      <c r="B36" s="711"/>
      <c r="C36" s="24" t="s">
        <v>3272</v>
      </c>
      <c r="D36" s="711" t="s">
        <v>3272</v>
      </c>
      <c r="E36" s="711"/>
      <c r="F36" s="711"/>
      <c r="G36" s="711"/>
      <c r="H36" s="278"/>
      <c r="I36" s="710"/>
      <c r="J36" s="710"/>
      <c r="K36" s="710"/>
      <c r="L36" s="24" t="s">
        <v>3272</v>
      </c>
    </row>
    <row r="37" spans="1:18" ht="15" customHeight="1"/>
    <row r="38" spans="1:18" ht="20.25" customHeight="1">
      <c r="A38" s="707" t="s">
        <v>4478</v>
      </c>
      <c r="B38" s="707"/>
      <c r="C38" s="707"/>
      <c r="D38" s="707"/>
      <c r="E38" s="707"/>
      <c r="F38" s="707"/>
      <c r="G38" s="707"/>
      <c r="H38" s="707"/>
      <c r="I38" s="707"/>
      <c r="J38" s="707"/>
      <c r="K38" s="707"/>
      <c r="L38" s="707"/>
      <c r="M38" s="362"/>
      <c r="N38" s="362"/>
      <c r="O38" s="362"/>
      <c r="P38" s="362"/>
      <c r="Q38" s="362"/>
    </row>
    <row r="39" spans="1:18" s="277" customFormat="1" ht="24.9" customHeight="1">
      <c r="A39" s="705" t="s">
        <v>3332</v>
      </c>
      <c r="B39" s="705"/>
      <c r="C39" s="705"/>
      <c r="D39" s="705"/>
      <c r="E39" s="705"/>
      <c r="F39" s="705"/>
      <c r="G39" s="705"/>
      <c r="H39" s="705"/>
      <c r="I39" s="705"/>
      <c r="J39" s="705"/>
      <c r="K39" s="705"/>
      <c r="L39" s="705"/>
      <c r="M39" s="705"/>
      <c r="N39" s="705"/>
      <c r="O39" s="705"/>
      <c r="P39" s="705"/>
      <c r="Q39" s="705"/>
    </row>
    <row r="40" spans="1:18" s="277" customFormat="1" ht="24.9" customHeight="1">
      <c r="A40" s="705" t="s">
        <v>3333</v>
      </c>
      <c r="B40" s="705"/>
      <c r="C40" s="705"/>
      <c r="D40" s="705"/>
      <c r="E40" s="705"/>
      <c r="F40" s="705"/>
      <c r="G40" s="705"/>
      <c r="H40" s="705"/>
      <c r="I40" s="705"/>
      <c r="J40" s="705"/>
      <c r="K40" s="705"/>
      <c r="L40" s="705"/>
      <c r="M40" s="705"/>
      <c r="N40" s="705"/>
      <c r="O40" s="705"/>
      <c r="P40" s="705"/>
      <c r="Q40" s="705"/>
      <c r="R40" s="280"/>
    </row>
    <row r="41" spans="1:18" s="277" customFormat="1" ht="24.9" customHeight="1">
      <c r="A41" s="705" t="s">
        <v>3334</v>
      </c>
      <c r="B41" s="705"/>
      <c r="C41" s="705"/>
      <c r="D41" s="705"/>
      <c r="E41" s="705"/>
      <c r="F41" s="705"/>
      <c r="G41" s="705"/>
      <c r="H41" s="705"/>
      <c r="I41" s="705"/>
      <c r="J41" s="705"/>
      <c r="K41" s="705"/>
      <c r="L41" s="705"/>
      <c r="M41" s="705"/>
      <c r="N41" s="705"/>
      <c r="O41" s="705"/>
      <c r="P41" s="705"/>
      <c r="Q41" s="705"/>
    </row>
    <row r="42" spans="1:18" s="277" customFormat="1" ht="24.9" customHeight="1">
      <c r="A42" s="705" t="s">
        <v>3335</v>
      </c>
      <c r="B42" s="705"/>
      <c r="C42" s="705"/>
      <c r="D42" s="705"/>
      <c r="E42" s="705"/>
      <c r="F42" s="705"/>
      <c r="G42" s="705"/>
      <c r="H42" s="705"/>
      <c r="I42" s="705"/>
      <c r="J42" s="705"/>
      <c r="K42" s="705"/>
      <c r="L42" s="705"/>
      <c r="M42" s="705"/>
      <c r="N42" s="705"/>
      <c r="O42" s="705"/>
      <c r="P42" s="705"/>
      <c r="Q42" s="705"/>
    </row>
    <row r="43" spans="1:18" s="277" customFormat="1" ht="24.9" customHeight="1">
      <c r="A43" s="705" t="s">
        <v>3336</v>
      </c>
      <c r="B43" s="705"/>
      <c r="C43" s="705"/>
      <c r="D43" s="705"/>
      <c r="E43" s="705"/>
      <c r="F43" s="705"/>
      <c r="G43" s="705"/>
      <c r="H43" s="705"/>
      <c r="I43" s="705"/>
      <c r="J43" s="705"/>
      <c r="K43" s="705"/>
      <c r="L43" s="705"/>
      <c r="M43" s="705"/>
      <c r="N43" s="705"/>
      <c r="O43" s="705"/>
      <c r="P43" s="705"/>
      <c r="Q43" s="705"/>
    </row>
    <row r="44" spans="1:18" s="277" customFormat="1" ht="24.9" customHeight="1">
      <c r="A44" s="708" t="s">
        <v>3337</v>
      </c>
      <c r="B44" s="708"/>
      <c r="C44" s="708"/>
      <c r="D44" s="708"/>
      <c r="E44" s="708"/>
      <c r="F44" s="708"/>
      <c r="G44" s="708"/>
      <c r="H44" s="708"/>
      <c r="I44" s="708"/>
      <c r="J44" s="708"/>
      <c r="K44" s="708"/>
      <c r="L44" s="708"/>
      <c r="M44" s="708"/>
      <c r="N44" s="708"/>
      <c r="O44" s="708"/>
      <c r="P44" s="708"/>
      <c r="Q44" s="708"/>
    </row>
    <row r="45" spans="1:18" s="277" customFormat="1" ht="24.9" customHeight="1">
      <c r="A45" s="709" t="s">
        <v>3338</v>
      </c>
      <c r="B45" s="709"/>
      <c r="C45" s="709"/>
      <c r="D45" s="709"/>
      <c r="E45" s="709"/>
      <c r="F45" s="709"/>
      <c r="G45" s="709"/>
      <c r="H45" s="709"/>
      <c r="I45" s="709"/>
      <c r="J45" s="709"/>
      <c r="K45" s="709"/>
      <c r="L45" s="709"/>
      <c r="M45" s="709"/>
      <c r="N45" s="709"/>
      <c r="O45" s="709"/>
      <c r="P45" s="709"/>
      <c r="Q45" s="709"/>
    </row>
    <row r="46" spans="1:18" s="277" customFormat="1" ht="24.9" customHeight="1">
      <c r="A46" s="708" t="s">
        <v>3339</v>
      </c>
      <c r="B46" s="708"/>
      <c r="C46" s="708"/>
      <c r="D46" s="708"/>
      <c r="E46" s="708"/>
      <c r="F46" s="708"/>
      <c r="G46" s="708"/>
      <c r="H46" s="708"/>
      <c r="I46" s="708"/>
      <c r="J46" s="708"/>
      <c r="K46" s="708"/>
      <c r="L46" s="708"/>
      <c r="M46" s="708"/>
      <c r="N46" s="708"/>
      <c r="O46" s="708"/>
      <c r="P46" s="708"/>
      <c r="Q46" s="708"/>
    </row>
    <row r="47" spans="1:18" s="277" customFormat="1" ht="24.9" customHeight="1">
      <c r="A47" s="705" t="s">
        <v>3340</v>
      </c>
      <c r="B47" s="705"/>
      <c r="C47" s="705"/>
      <c r="D47" s="705"/>
      <c r="E47" s="705"/>
      <c r="F47" s="705"/>
      <c r="G47" s="705"/>
      <c r="H47" s="705"/>
      <c r="I47" s="705"/>
      <c r="J47" s="705"/>
      <c r="K47" s="705"/>
      <c r="L47" s="705"/>
      <c r="M47" s="705"/>
      <c r="N47" s="705"/>
      <c r="O47" s="705"/>
      <c r="P47" s="705"/>
      <c r="Q47" s="705"/>
    </row>
    <row r="48" spans="1:18" s="277" customFormat="1" ht="24.9" customHeight="1">
      <c r="A48" s="705" t="s">
        <v>3341</v>
      </c>
      <c r="B48" s="705"/>
      <c r="C48" s="705"/>
      <c r="D48" s="705"/>
      <c r="E48" s="705"/>
      <c r="F48" s="705"/>
      <c r="G48" s="705"/>
      <c r="H48" s="705"/>
      <c r="I48" s="705"/>
      <c r="J48" s="705"/>
      <c r="K48" s="705"/>
      <c r="L48" s="705"/>
      <c r="M48" s="705"/>
      <c r="N48" s="705"/>
      <c r="O48" s="705"/>
      <c r="P48" s="705"/>
      <c r="Q48" s="705"/>
    </row>
    <row r="49" spans="1:18" s="277" customFormat="1" ht="24.9" customHeight="1">
      <c r="A49" s="705" t="s">
        <v>3342</v>
      </c>
      <c r="B49" s="705"/>
      <c r="C49" s="705"/>
      <c r="D49" s="705"/>
      <c r="E49" s="705"/>
      <c r="F49" s="705"/>
      <c r="G49" s="705"/>
      <c r="H49" s="705"/>
      <c r="I49" s="705"/>
      <c r="J49" s="705"/>
      <c r="K49" s="705"/>
      <c r="L49" s="705"/>
      <c r="M49" s="705"/>
      <c r="N49" s="705"/>
      <c r="O49" s="705"/>
      <c r="P49" s="705"/>
      <c r="Q49" s="705"/>
    </row>
    <row r="50" spans="1:18" s="277" customFormat="1" ht="24.9" customHeight="1">
      <c r="A50" s="705" t="s">
        <v>3343</v>
      </c>
      <c r="B50" s="705"/>
      <c r="C50" s="705"/>
      <c r="D50" s="705"/>
      <c r="E50" s="705"/>
      <c r="F50" s="705"/>
      <c r="G50" s="705"/>
      <c r="H50" s="705"/>
      <c r="I50" s="705"/>
      <c r="J50" s="705"/>
      <c r="K50" s="705"/>
      <c r="L50" s="705"/>
      <c r="M50" s="705"/>
      <c r="N50" s="705"/>
      <c r="O50" s="705"/>
      <c r="P50" s="705"/>
      <c r="Q50" s="705"/>
    </row>
    <row r="51" spans="1:18" s="277" customFormat="1" ht="24.9" customHeight="1">
      <c r="A51" s="705" t="s">
        <v>3344</v>
      </c>
      <c r="B51" s="705"/>
      <c r="C51" s="705"/>
      <c r="D51" s="705"/>
      <c r="E51" s="705"/>
      <c r="F51" s="705"/>
      <c r="G51" s="705"/>
      <c r="H51" s="705"/>
      <c r="I51" s="705"/>
      <c r="J51" s="705"/>
      <c r="K51" s="705"/>
      <c r="L51" s="705"/>
      <c r="M51" s="705"/>
      <c r="N51" s="705"/>
      <c r="O51" s="705"/>
      <c r="P51" s="705"/>
      <c r="Q51" s="705"/>
    </row>
    <row r="52" spans="1:18" s="277" customFormat="1" ht="24.9" customHeight="1">
      <c r="A52" s="705" t="s">
        <v>3345</v>
      </c>
      <c r="B52" s="705"/>
      <c r="C52" s="705"/>
      <c r="D52" s="705"/>
      <c r="E52" s="705"/>
      <c r="F52" s="705"/>
      <c r="G52" s="705"/>
      <c r="H52" s="705"/>
      <c r="I52" s="705"/>
      <c r="J52" s="705"/>
      <c r="K52" s="705"/>
      <c r="L52" s="705"/>
      <c r="M52" s="705"/>
      <c r="N52" s="705"/>
      <c r="O52" s="705"/>
      <c r="P52" s="705"/>
      <c r="Q52" s="705"/>
    </row>
    <row r="53" spans="1:18" s="277" customFormat="1" ht="24.9" customHeight="1">
      <c r="A53" s="705" t="s">
        <v>3346</v>
      </c>
      <c r="B53" s="705"/>
      <c r="C53" s="705"/>
      <c r="D53" s="705"/>
      <c r="E53" s="705"/>
      <c r="F53" s="705"/>
      <c r="G53" s="705"/>
      <c r="H53" s="705"/>
      <c r="I53" s="705"/>
      <c r="J53" s="705"/>
      <c r="K53" s="705"/>
      <c r="L53" s="705"/>
      <c r="M53" s="705"/>
      <c r="N53" s="705"/>
      <c r="O53" s="705"/>
      <c r="P53" s="705"/>
      <c r="Q53" s="705"/>
      <c r="R53" s="280"/>
    </row>
    <row r="54" spans="1:18" s="277" customFormat="1" ht="24.9" customHeight="1">
      <c r="A54" s="705" t="s">
        <v>3347</v>
      </c>
      <c r="B54" s="705"/>
      <c r="C54" s="705"/>
      <c r="D54" s="705"/>
      <c r="E54" s="705"/>
      <c r="F54" s="705"/>
      <c r="G54" s="705"/>
      <c r="H54" s="705"/>
      <c r="I54" s="705"/>
      <c r="J54" s="705"/>
      <c r="K54" s="705"/>
      <c r="L54" s="705"/>
      <c r="M54" s="705"/>
      <c r="N54" s="705"/>
      <c r="O54" s="705"/>
      <c r="P54" s="705"/>
      <c r="Q54" s="705"/>
    </row>
    <row r="55" spans="1:18" s="277" customFormat="1" ht="24.9" customHeight="1">
      <c r="A55" s="705" t="s">
        <v>3348</v>
      </c>
      <c r="B55" s="705"/>
      <c r="C55" s="705"/>
      <c r="D55" s="705"/>
      <c r="E55" s="705"/>
      <c r="F55" s="705"/>
      <c r="G55" s="705"/>
      <c r="H55" s="705"/>
      <c r="I55" s="705"/>
      <c r="J55" s="705"/>
      <c r="K55" s="705"/>
      <c r="L55" s="705"/>
      <c r="M55" s="705"/>
      <c r="N55" s="705"/>
      <c r="O55" s="705"/>
      <c r="P55" s="705"/>
      <c r="Q55" s="705"/>
    </row>
    <row r="56" spans="1:18" s="277" customFormat="1" ht="24.9" customHeight="1">
      <c r="A56" s="705" t="s">
        <v>3349</v>
      </c>
      <c r="B56" s="705"/>
      <c r="C56" s="705"/>
      <c r="D56" s="705"/>
      <c r="E56" s="705"/>
      <c r="F56" s="705"/>
      <c r="G56" s="705"/>
      <c r="H56" s="705"/>
      <c r="I56" s="705"/>
      <c r="J56" s="705"/>
      <c r="K56" s="705"/>
      <c r="L56" s="705"/>
      <c r="M56" s="705"/>
      <c r="N56" s="705"/>
      <c r="O56" s="705"/>
      <c r="P56" s="705"/>
      <c r="Q56" s="705"/>
    </row>
    <row r="57" spans="1:18" s="277" customFormat="1" ht="24.9" customHeight="1">
      <c r="A57" s="705" t="s">
        <v>3350</v>
      </c>
      <c r="B57" s="705"/>
      <c r="C57" s="705"/>
      <c r="D57" s="705"/>
      <c r="E57" s="705"/>
      <c r="F57" s="705"/>
      <c r="G57" s="705"/>
      <c r="H57" s="705"/>
      <c r="I57" s="705"/>
      <c r="J57" s="705"/>
      <c r="K57" s="705"/>
      <c r="L57" s="705"/>
      <c r="M57" s="705"/>
      <c r="N57" s="705"/>
      <c r="O57" s="705"/>
      <c r="P57" s="705"/>
      <c r="Q57" s="705"/>
    </row>
    <row r="58" spans="1:18" s="277" customFormat="1" ht="24.9" customHeight="1">
      <c r="A58" s="705" t="s">
        <v>3351</v>
      </c>
      <c r="B58" s="705"/>
      <c r="C58" s="705"/>
      <c r="D58" s="705"/>
      <c r="E58" s="705"/>
      <c r="F58" s="705"/>
      <c r="G58" s="705"/>
      <c r="H58" s="705"/>
      <c r="I58" s="705"/>
      <c r="J58" s="705"/>
      <c r="K58" s="705"/>
      <c r="L58" s="705"/>
      <c r="M58" s="705"/>
      <c r="N58" s="705"/>
      <c r="O58" s="705"/>
      <c r="P58" s="705"/>
      <c r="Q58" s="705"/>
    </row>
    <row r="59" spans="1:18" s="277" customFormat="1" ht="24.9" customHeight="1">
      <c r="A59" s="705" t="s">
        <v>3352</v>
      </c>
      <c r="B59" s="705"/>
      <c r="C59" s="705"/>
      <c r="D59" s="705"/>
      <c r="E59" s="705"/>
      <c r="F59" s="705"/>
      <c r="G59" s="705"/>
      <c r="H59" s="705"/>
      <c r="I59" s="705"/>
      <c r="J59" s="705"/>
      <c r="K59" s="705"/>
      <c r="L59" s="705"/>
      <c r="M59" s="705"/>
      <c r="N59" s="705"/>
      <c r="O59" s="705"/>
      <c r="P59" s="705"/>
      <c r="Q59" s="705"/>
    </row>
    <row r="60" spans="1:18" s="277" customFormat="1" ht="24.9" customHeight="1">
      <c r="A60" s="705" t="s">
        <v>3353</v>
      </c>
      <c r="B60" s="705"/>
      <c r="C60" s="705"/>
      <c r="D60" s="705"/>
      <c r="E60" s="705"/>
      <c r="F60" s="705"/>
      <c r="G60" s="705"/>
      <c r="H60" s="705"/>
      <c r="I60" s="705"/>
      <c r="J60" s="705"/>
      <c r="K60" s="705"/>
      <c r="L60" s="705"/>
      <c r="M60" s="705"/>
      <c r="N60" s="705"/>
      <c r="O60" s="705"/>
      <c r="P60" s="705"/>
      <c r="Q60" s="705"/>
    </row>
    <row r="61" spans="1:18" ht="20.399999999999999" customHeight="1">
      <c r="A61" s="705" t="s">
        <v>4490</v>
      </c>
      <c r="B61" s="705"/>
      <c r="C61" s="705"/>
      <c r="D61" s="705"/>
      <c r="E61" s="705"/>
      <c r="F61" s="705"/>
      <c r="G61" s="705"/>
      <c r="H61" s="705"/>
      <c r="I61" s="705"/>
      <c r="J61" s="705"/>
      <c r="K61" s="705"/>
      <c r="L61" s="705"/>
      <c r="M61" s="705"/>
      <c r="N61" s="705"/>
      <c r="O61" s="705"/>
      <c r="P61" s="705"/>
      <c r="Q61" s="705"/>
    </row>
    <row r="62" spans="1:18" ht="22.2" customHeight="1">
      <c r="A62" s="705" t="s">
        <v>4554</v>
      </c>
      <c r="B62" s="705"/>
      <c r="C62" s="705"/>
      <c r="D62" s="705"/>
      <c r="E62" s="705"/>
      <c r="F62" s="705"/>
      <c r="G62" s="705"/>
      <c r="H62" s="705"/>
      <c r="I62" s="705"/>
      <c r="J62" s="705"/>
      <c r="K62" s="705"/>
      <c r="L62" s="705"/>
      <c r="M62" s="705"/>
      <c r="N62" s="705"/>
      <c r="O62" s="705"/>
      <c r="P62" s="705"/>
      <c r="Q62" s="705"/>
    </row>
    <row r="63" spans="1:18" ht="23.4" customHeight="1">
      <c r="A63" s="715"/>
      <c r="B63" s="715"/>
      <c r="C63" s="715"/>
      <c r="D63" s="715"/>
      <c r="E63" s="715"/>
      <c r="F63" s="715"/>
      <c r="G63" s="715"/>
      <c r="H63" s="715"/>
      <c r="I63" s="715"/>
      <c r="J63" s="715"/>
      <c r="K63" s="715"/>
      <c r="L63" s="715"/>
      <c r="M63" s="715"/>
      <c r="N63" s="715"/>
      <c r="O63" s="715"/>
      <c r="P63" s="715"/>
      <c r="Q63" s="715"/>
    </row>
  </sheetData>
  <sheetProtection algorithmName="SHA-512" hashValue="sCkBxXSxeOzbUOIvBH4c8SM1dvM5Z3MXXbuB6lqlDqB0rN7dks/leuv7CKEQqbL/DU/KDcXkZ9f0u7BUUEbnog==" saltValue="aUYZ3M/0Yej12HzRGHNpwA==" spinCount="100000" sheet="1" objects="1" scenarios="1"/>
  <mergeCells count="125">
    <mergeCell ref="A62:Q62"/>
    <mergeCell ref="A63:Q63"/>
    <mergeCell ref="A61:Q61"/>
    <mergeCell ref="A1:L1"/>
    <mergeCell ref="A2:L2"/>
    <mergeCell ref="A3:E3"/>
    <mergeCell ref="F3:G3"/>
    <mergeCell ref="H3:K3"/>
    <mergeCell ref="A4:E4"/>
    <mergeCell ref="F4:G4"/>
    <mergeCell ref="H4:K4"/>
    <mergeCell ref="A5:E5"/>
    <mergeCell ref="F5:G5"/>
    <mergeCell ref="H5:K5"/>
    <mergeCell ref="A6:E6"/>
    <mergeCell ref="F6:G6"/>
    <mergeCell ref="H6:K6"/>
    <mergeCell ref="A7:E7"/>
    <mergeCell ref="F7:G7"/>
    <mergeCell ref="H7:I7"/>
    <mergeCell ref="J7:L7"/>
    <mergeCell ref="A8:L8"/>
    <mergeCell ref="A9:E9"/>
    <mergeCell ref="F9:G9"/>
    <mergeCell ref="H9:K9"/>
    <mergeCell ref="A10:E10"/>
    <mergeCell ref="F10:L10"/>
    <mergeCell ref="A11:E11"/>
    <mergeCell ref="F11:G11"/>
    <mergeCell ref="H11:K11"/>
    <mergeCell ref="A12:E12"/>
    <mergeCell ref="F12:G12"/>
    <mergeCell ref="H12:K12"/>
    <mergeCell ref="A13:E13"/>
    <mergeCell ref="F13:G13"/>
    <mergeCell ref="H13:J13"/>
    <mergeCell ref="K13:L13"/>
    <mergeCell ref="B14:G14"/>
    <mergeCell ref="H14:I14"/>
    <mergeCell ref="J14:K14"/>
    <mergeCell ref="B15:G15"/>
    <mergeCell ref="H15:I15"/>
    <mergeCell ref="J15:K15"/>
    <mergeCell ref="E16:G16"/>
    <mergeCell ref="H16:I16"/>
    <mergeCell ref="J16:K16"/>
    <mergeCell ref="E17:G17"/>
    <mergeCell ref="H17:I17"/>
    <mergeCell ref="J17:K17"/>
    <mergeCell ref="A18:D18"/>
    <mergeCell ref="E18:G18"/>
    <mergeCell ref="H18:K18"/>
    <mergeCell ref="A19:D19"/>
    <mergeCell ref="E19:G19"/>
    <mergeCell ref="H19:K19"/>
    <mergeCell ref="A20:F20"/>
    <mergeCell ref="H20:K20"/>
    <mergeCell ref="A21:F21"/>
    <mergeCell ref="H21:K21"/>
    <mergeCell ref="A22:F22"/>
    <mergeCell ref="H22:K22"/>
    <mergeCell ref="A23:F23"/>
    <mergeCell ref="H23:K23"/>
    <mergeCell ref="A24:L24"/>
    <mergeCell ref="A25:B25"/>
    <mergeCell ref="D25:G25"/>
    <mergeCell ref="I25:K25"/>
    <mergeCell ref="A26:B26"/>
    <mergeCell ref="D26:G26"/>
    <mergeCell ref="I26:K26"/>
    <mergeCell ref="A27:B27"/>
    <mergeCell ref="D27:G27"/>
    <mergeCell ref="I27:K27"/>
    <mergeCell ref="A28:B28"/>
    <mergeCell ref="D28:G28"/>
    <mergeCell ref="I28:K28"/>
    <mergeCell ref="A29:B29"/>
    <mergeCell ref="D29:G29"/>
    <mergeCell ref="I29:K29"/>
    <mergeCell ref="A30:B30"/>
    <mergeCell ref="D30:G30"/>
    <mergeCell ref="I30:K30"/>
    <mergeCell ref="A31:B31"/>
    <mergeCell ref="D31:G31"/>
    <mergeCell ref="I31:K31"/>
    <mergeCell ref="A32:B32"/>
    <mergeCell ref="D32:G32"/>
    <mergeCell ref="I32:K32"/>
    <mergeCell ref="A33:B33"/>
    <mergeCell ref="D33:G33"/>
    <mergeCell ref="I33:K33"/>
    <mergeCell ref="A46:Q46"/>
    <mergeCell ref="A34:B34"/>
    <mergeCell ref="D34:G34"/>
    <mergeCell ref="I34:K34"/>
    <mergeCell ref="A35:B35"/>
    <mergeCell ref="D35:G35"/>
    <mergeCell ref="I35:K35"/>
    <mergeCell ref="A36:B36"/>
    <mergeCell ref="D36:G36"/>
    <mergeCell ref="I36:K36"/>
    <mergeCell ref="A56:Q56"/>
    <mergeCell ref="A57:Q57"/>
    <mergeCell ref="A58:Q58"/>
    <mergeCell ref="A59:Q59"/>
    <mergeCell ref="A60:Q60"/>
    <mergeCell ref="A14:A15"/>
    <mergeCell ref="A16:D17"/>
    <mergeCell ref="A47:Q47"/>
    <mergeCell ref="A48:Q48"/>
    <mergeCell ref="A49:Q49"/>
    <mergeCell ref="A50:Q50"/>
    <mergeCell ref="A51:Q51"/>
    <mergeCell ref="A52:Q52"/>
    <mergeCell ref="A53:Q53"/>
    <mergeCell ref="A54:Q54"/>
    <mergeCell ref="A55:Q55"/>
    <mergeCell ref="A38:L38"/>
    <mergeCell ref="A39:Q39"/>
    <mergeCell ref="A40:Q40"/>
    <mergeCell ref="A41:Q41"/>
    <mergeCell ref="A42:Q42"/>
    <mergeCell ref="A43:Q43"/>
    <mergeCell ref="A44:Q44"/>
    <mergeCell ref="A45:Q45"/>
  </mergeCells>
  <phoneticPr fontId="54" type="noConversion"/>
  <dataValidations count="14">
    <dataValidation type="list" allowBlank="1" showInputMessage="1" showErrorMessage="1" sqref="F3:G3" xr:uid="{00000000-0002-0000-0B00-000000000000}">
      <formula1>"100,210,220,230,311,312"</formula1>
    </dataValidation>
    <dataValidation type="list" allowBlank="1" showInputMessage="1" showErrorMessage="1" sqref="L5 L6" xr:uid="{00000000-0002-0000-0B00-000001000000}">
      <formula1>"√是 □否,□是 √否"</formula1>
    </dataValidation>
    <dataValidation type="list" allowBlank="1" showInputMessage="1" showErrorMessage="1" sqref="F6:G6" xr:uid="{00000000-0002-0000-0B00-000002000000}">
      <formula1>"110,120,130,140,150,200,300,410,420,430,440,450,460,500,600,700,999"</formula1>
    </dataValidation>
    <dataValidation type="list" allowBlank="1" showInputMessage="1" showErrorMessage="1" sqref="F7:G7" xr:uid="{00000000-0002-0000-0B00-000003000000}">
      <formula1>"√是  □否,□是  √否"</formula1>
    </dataValidation>
    <dataValidation type="list" allowBlank="1" showInputMessage="1" showErrorMessage="1" sqref="J7:L7" xr:uid="{00000000-0002-0000-0B00-000004000000}">
      <formula1>"是（√境内 □境外） □否,是（□境内 √境外） □否,是（ √境外 √境外）,是（□境内□境外）  √否"</formula1>
    </dataValidation>
    <dataValidation type="list" allowBlank="1" showInputMessage="1" showErrorMessage="1" sqref="F9:G9 F11:G11 L11 L12 G20 L20 G21 L21 G22 L22 G23 L23" xr:uid="{00000000-0002-0000-0B00-000005000000}">
      <formula1>"□是,√是"</formula1>
    </dataValidation>
    <dataValidation type="list" allowBlank="1" showInputMessage="1" showErrorMessage="1" sqref="L9" xr:uid="{00000000-0002-0000-0B00-000006000000}">
      <formula1>" □是, √是"</formula1>
    </dataValidation>
    <dataValidation type="list" allowBlank="1" showInputMessage="1" showErrorMessage="1" sqref="F10:L10" xr:uid="{00000000-0002-0000-0B00-000007000000}">
      <formula1>"□分国（地区）不分项  □不分国（地区）不分项,√分国（地区）不分项  □不分国（地区）不分项,□分国（地区）不分项  √不分国（地区）不分项"</formula1>
    </dataValidation>
    <dataValidation type="list" allowBlank="1" showInputMessage="1" showErrorMessage="1" sqref="F12:G12" xr:uid="{00000000-0002-0000-0B00-000008000000}">
      <formula1>"110,120,130,210,220,230,240"</formula1>
    </dataValidation>
    <dataValidation type="list" allowBlank="1" showInputMessage="1" showErrorMessage="1" sqref="F13:G13" xr:uid="{00000000-0002-0000-0B00-000009000000}">
      <formula1>"110,120,130,140,150,210,220,230,311,312,313,314,321,322,323,324,400,500,600"</formula1>
    </dataValidation>
    <dataValidation type="list" allowBlank="1" showInputMessage="1" showErrorMessage="1" sqref="K13:L13" xr:uid="{00000000-0002-0000-0B00-00000A000000}">
      <formula1>"□130纳米 □65纳米,√130纳米 □65纳米,□130纳米 √65纳米,√130纳米 √65纳米"</formula1>
    </dataValidation>
    <dataValidation type="list" allowBlank="1" showInputMessage="1" showErrorMessage="1" sqref="E18:G18" xr:uid="{00000000-0002-0000-0B00-00000B000000}">
      <formula1>"□一般性  □特殊性,√一般性  □特殊性,□一般性  √特殊性"</formula1>
    </dataValidation>
    <dataValidation type="list" allowBlank="1" showInputMessage="1" showErrorMessage="1" sqref="L18" xr:uid="{00000000-0002-0000-0B00-00000C000000}">
      <formula1>"100,200,300,400,500,600"</formula1>
    </dataValidation>
    <dataValidation type="list" allowBlank="1" showInputMessage="1" showErrorMessage="1" sqref="E19:G19" xr:uid="{00000000-0002-0000-0B00-00000D000000}">
      <formula1>"210,220,310,320,330,410,420,510,520,530,610,620,630"</formula1>
    </dataValidation>
  </dataValidations>
  <hyperlinks>
    <hyperlink ref="A39:Q39" r:id="rId1" display="国家税务总局关于印发跨地区经营汇总纳税企业所得税征收管理办法的公告（国家税务总局公告2012年第57号)" xr:uid="{00000000-0004-0000-0B00-000000000000}"/>
    <hyperlink ref="A40:Q40" r:id="rId2" display="国家税务总局关于修改部分税收规范性文件的公告(国家税务总局公告2018年第31号)" xr:uid="{00000000-0004-0000-0B00-000001000000}"/>
    <hyperlink ref="A41:Q41" r:id="rId3" display="财政部关于修订印发2018年度一般企业财务报表格式的通知（财会〔2018〕15号）" xr:uid="{00000000-0004-0000-0B00-000002000000}"/>
    <hyperlink ref="A42:Q42" r:id="rId4" display="财政部 税务总局关于进一步扩大小型微利企业所得税优惠政策范围的通知（财税〔2018〕77号)" xr:uid="{00000000-0004-0000-0B00-000003000000}"/>
    <hyperlink ref="A43:Q43" r:id="rId5" display="财政部 税务总局关于完善企业境外所得税收抵免政策问题的通知（财税〔2017〕84号）" xr:uid="{00000000-0004-0000-0B00-000004000000}"/>
    <hyperlink ref="A44:Q44" r:id="rId6" display="中华人民共和国合伙企业法" xr:uid="{00000000-0004-0000-0B00-000005000000}"/>
    <hyperlink ref="A45:Q45" r:id="rId7" display="创业投资企业管理暂行办法（国家发展和改革委员会令第39号）" xr:uid="{00000000-0004-0000-0B00-000006000000}"/>
    <hyperlink ref="A46:Q46" r:id="rId8" display="私募投资基金监督管理暂行办法(证监会令第105号)" xr:uid="{00000000-0004-0000-0B00-000007000000}"/>
    <hyperlink ref="A47:Q47" r:id="rId9" display="财政部 税务总局 商务部 科技部 国家发展改革委关于将技术先进型服务企业所得税政策推广至全国实施的通知（财税〔2017〕79号）" xr:uid="{00000000-0004-0000-0B00-000008000000}"/>
    <hyperlink ref="A48:Q48" r:id="rId10" display="财政部 税务总局 商务部 科技部 国家发展改革委关于将服务贸易创新发展试点地区技术先进型服务企业所得税政策推广至全国实施的通知（财税〔2018〕44号" xr:uid="{00000000-0004-0000-0B00-000009000000}"/>
    <hyperlink ref="A49:Q49" r:id="rId11" display="财政部 国家税务总局 发展改革委 工业和信息化部关于软件和集成电路产业企业所得税优惠政策有关问题的通知（财税〔2016〕49号）" xr:uid="{00000000-0004-0000-0B00-00000A000000}"/>
    <hyperlink ref="A50:Q50" r:id="rId12" display="财政部 税务总局 国家发展改革委 工业和信息化部关于集成电路生产企业有关企业所得税政策问题的通知（财税〔2018〕27号）" xr:uid="{00000000-0004-0000-0B00-00000B000000}"/>
    <hyperlink ref="A51:Q51" r:id="rId13" display="财政部 国家税务总局 发展改革委 工业和信息化部关于进一步鼓励集成电路产业发展企业所得税政策的通知（财税〔2015〕6号）" xr:uid="{00000000-0004-0000-0B00-00000C000000}"/>
    <hyperlink ref="A52:Q52" r:id="rId14" display="财政部 国家税务总局关于企业重组业务企业所得税处理若干问题的通知（财税〔2009〕59号)" xr:uid="{00000000-0004-0000-0B00-00000D000000}"/>
    <hyperlink ref="A53:Q53" r:id="rId15" display="国家税务总局关于企业重组业务企业所得税征收管理若干问题的公告（国家税务总局公告2015年第48号发布、国家税务总局公告2018年第31号修改）" xr:uid="{00000000-0004-0000-0B00-00000E000000}"/>
    <hyperlink ref="A54:Q54" r:id="rId16" display="财政部 国家税务总局关于非货币性资产投资企业所得税政策问题的通知（财税〔2014〕116号）" xr:uid="{00000000-0004-0000-0B00-00000F000000}"/>
    <hyperlink ref="A55:Q55" r:id="rId17" display="国家税务总局关于非货币性资产投资企业所得税有关征管问题的公告（国家税务总局公告2015年第33号）" xr:uid="{00000000-0004-0000-0B00-000010000000}"/>
    <hyperlink ref="A56:Q56" r:id="rId18" display="财政部 国家税务总局关于完善股权激励和技术入股有关所得税政策的通知（财税〔2016〕101号）" xr:uid="{00000000-0004-0000-0B00-000011000000}"/>
    <hyperlink ref="A57:Q57" r:id="rId19" display="国家税务总局关于股权激励和技术入股所得税征管问题的公告（国家税务总局公告2016年第62号）" xr:uid="{00000000-0004-0000-0B00-000012000000}"/>
    <hyperlink ref="A58:Q58" r:id="rId20" display="财政部 国家税务总局关于促进企业重组有关企业所得税处理问题的通知（财税〔2014〕109号）" xr:uid="{00000000-0004-0000-0B00-000013000000}"/>
    <hyperlink ref="A59:Q59" r:id="rId21" display="国家税务总局关于资产（股权）划转企业所得税征管问题的公告（国家税务总局公告2015年第40号）" xr:uid="{00000000-0004-0000-0B00-000014000000}"/>
    <hyperlink ref="A60:Q60" r:id="rId22" display="企业政策性搬迁所得税管理办法（国家税务总局公告2012年第40号）" xr:uid="{00000000-0004-0000-0B00-000015000000}"/>
    <hyperlink ref="A5:E5" location="国民经济行业分类!A1" display="105所属国民经济行业（填写代码）" xr:uid="{00000000-0004-0000-0B00-000016000000}"/>
    <hyperlink ref="A61:Q61" r:id="rId23" display="财政部关于修订印发2019年度一般企业财务报表格式的通知（财会〔2019〕6号）" xr:uid="{B8FAB5F3-4E55-4DFD-A646-2819954DBD20}"/>
    <hyperlink ref="A62:Q62" r:id="rId24" display="财政部 税务总局关于集成电路设计和软件产业企业所得税政策的公告（财政部 税务总局公告2019年第68号）" xr:uid="{9FCBDB5D-A8FA-4482-B817-CE3E7BB25968}"/>
  </hyperlinks>
  <pageMargins left="0.39370078740157483" right="0.39370078740157483" top="0.74803149606299213" bottom="0.74803149606299213" header="0.31496062992125984" footer="0.31496062992125984"/>
  <pageSetup paperSize="9" orientation="portrait" verticalDpi="0" r:id="rId25"/>
  <drawing r:id="rId26"/>
  <legacyDrawing r:id="rId27"/>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249977111117893"/>
  </sheetPr>
  <dimension ref="A1:G41"/>
  <sheetViews>
    <sheetView workbookViewId="0">
      <pane ySplit="2" topLeftCell="A3" activePane="bottomLeft" state="frozen"/>
      <selection pane="bottomLeft" activeCell="G3" sqref="G3"/>
    </sheetView>
  </sheetViews>
  <sheetFormatPr defaultColWidth="9" defaultRowHeight="21" customHeight="1"/>
  <cols>
    <col min="1" max="1" width="5.6640625" style="2" customWidth="1"/>
    <col min="2" max="2" width="4.33203125" style="2" customWidth="1"/>
    <col min="3" max="3" width="63.21875" style="2" customWidth="1"/>
    <col min="4" max="4" width="17.109375" style="263" customWidth="1"/>
    <col min="5" max="5" width="9" style="2"/>
    <col min="6" max="6" width="13.21875" style="2" customWidth="1"/>
    <col min="7" max="7" width="30" style="2" customWidth="1"/>
    <col min="8" max="16384" width="9" style="2"/>
  </cols>
  <sheetData>
    <row r="1" spans="1:7" ht="26.25" customHeight="1">
      <c r="A1" s="718" t="s">
        <v>3354</v>
      </c>
      <c r="B1" s="718"/>
      <c r="C1" s="718"/>
      <c r="D1" s="718"/>
    </row>
    <row r="2" spans="1:7" s="53" customFormat="1" ht="19.5" customHeight="1">
      <c r="A2" s="91" t="s">
        <v>3355</v>
      </c>
      <c r="B2" s="37" t="s">
        <v>3356</v>
      </c>
      <c r="C2" s="264" t="s">
        <v>3357</v>
      </c>
      <c r="D2" s="265" t="s">
        <v>3358</v>
      </c>
    </row>
    <row r="3" spans="1:7" s="53" customFormat="1" ht="19.5" customHeight="1">
      <c r="A3" s="92">
        <v>1</v>
      </c>
      <c r="B3" s="721" t="s">
        <v>3359</v>
      </c>
      <c r="C3" s="266" t="s">
        <v>3360</v>
      </c>
      <c r="D3" s="93">
        <f>IF(G3="一般企业",'A101010'!C3,IF(G3="金融企业",'A101020'!C3,'A103000'!C3+'A103000'!C12))</f>
        <v>0</v>
      </c>
      <c r="F3" s="267" t="s">
        <v>3361</v>
      </c>
      <c r="G3" s="268" t="s">
        <v>3362</v>
      </c>
    </row>
    <row r="4" spans="1:7" s="53" customFormat="1" ht="19.5" customHeight="1">
      <c r="A4" s="92">
        <v>2</v>
      </c>
      <c r="B4" s="721"/>
      <c r="C4" s="219" t="s">
        <v>3363</v>
      </c>
      <c r="D4" s="93">
        <f>IF(G3="一般企业",'A102010'!C3,IF(G3="金融企业",'A102020'!C3,'A103000'!C20+'A103000'!C26))</f>
        <v>0</v>
      </c>
      <c r="F4" s="269" t="s">
        <v>3364</v>
      </c>
      <c r="G4" s="270" t="s">
        <v>4484</v>
      </c>
    </row>
    <row r="5" spans="1:7" s="53" customFormat="1" ht="19.5" customHeight="1">
      <c r="A5" s="92">
        <v>3</v>
      </c>
      <c r="B5" s="721"/>
      <c r="C5" s="271" t="s">
        <v>3365</v>
      </c>
      <c r="D5" s="94"/>
    </row>
    <row r="6" spans="1:7" s="53" customFormat="1" ht="19.5" customHeight="1">
      <c r="A6" s="92">
        <v>4</v>
      </c>
      <c r="B6" s="721"/>
      <c r="C6" s="219" t="s">
        <v>3366</v>
      </c>
      <c r="D6" s="93">
        <f>'A104000'!C30</f>
        <v>0</v>
      </c>
    </row>
    <row r="7" spans="1:7" s="53" customFormat="1" ht="19.5" customHeight="1">
      <c r="A7" s="92">
        <v>5</v>
      </c>
      <c r="B7" s="721"/>
      <c r="C7" s="219" t="s">
        <v>3367</v>
      </c>
      <c r="D7" s="93">
        <f>'A104000'!E30</f>
        <v>0</v>
      </c>
    </row>
    <row r="8" spans="1:7" s="53" customFormat="1" ht="19.5" customHeight="1">
      <c r="A8" s="92">
        <v>6</v>
      </c>
      <c r="B8" s="721"/>
      <c r="C8" s="219" t="s">
        <v>3368</v>
      </c>
      <c r="D8" s="93">
        <f>'A104000'!G30</f>
        <v>0</v>
      </c>
    </row>
    <row r="9" spans="1:7" s="53" customFormat="1" ht="19.5" customHeight="1">
      <c r="A9" s="92">
        <v>7</v>
      </c>
      <c r="B9" s="721"/>
      <c r="C9" s="271" t="s">
        <v>4463</v>
      </c>
      <c r="D9" s="94">
        <f>IF(G4="尚未执行新金融准则和新一般企业",利润表2!B15,利润表1!B15)</f>
        <v>0</v>
      </c>
    </row>
    <row r="10" spans="1:7" s="53" customFormat="1" ht="19.5" customHeight="1">
      <c r="A10" s="92">
        <v>8</v>
      </c>
      <c r="B10" s="721"/>
      <c r="C10" s="271" t="s">
        <v>3369</v>
      </c>
      <c r="D10" s="94">
        <f>IF(利润表1!B21&gt;=0,利润表1!B21,利润表2!B19)</f>
        <v>0</v>
      </c>
    </row>
    <row r="11" spans="1:7" s="53" customFormat="1" ht="19.5" customHeight="1">
      <c r="A11" s="92">
        <v>9</v>
      </c>
      <c r="B11" s="721"/>
      <c r="C11" s="77" t="s">
        <v>3370</v>
      </c>
      <c r="D11" s="94"/>
    </row>
    <row r="12" spans="1:7" s="53" customFormat="1" ht="19.5" customHeight="1">
      <c r="A12" s="92">
        <v>10</v>
      </c>
      <c r="B12" s="721"/>
      <c r="C12" s="272" t="s">
        <v>3371</v>
      </c>
      <c r="D12" s="93">
        <f>IF(G4="已执行新金融准则或新收入准则的企业",利润表1!B23,D3-D4-D5-D6-D7-D8-D9+D10+D11)</f>
        <v>0</v>
      </c>
    </row>
    <row r="13" spans="1:7" s="53" customFormat="1" ht="19.5" customHeight="1">
      <c r="A13" s="92">
        <v>11</v>
      </c>
      <c r="B13" s="721"/>
      <c r="C13" s="219" t="s">
        <v>3372</v>
      </c>
      <c r="D13" s="93">
        <f>IF(G3="一般企业",'A101010'!C18,IF(G3="金融企业",'A101020'!C37,'A103000'!C11+'A103000'!C19))</f>
        <v>0</v>
      </c>
    </row>
    <row r="14" spans="1:7" s="53" customFormat="1" ht="19.5" customHeight="1">
      <c r="A14" s="92">
        <v>12</v>
      </c>
      <c r="B14" s="721"/>
      <c r="C14" s="219" t="s">
        <v>3373</v>
      </c>
      <c r="D14" s="93">
        <f>IF(G3="一般企业",'A102010'!C18,IF(G3="金融企业",'A102020'!C35,'A103000'!C25+'A103000'!C30))</f>
        <v>0</v>
      </c>
    </row>
    <row r="15" spans="1:7" s="53" customFormat="1" ht="19.5" customHeight="1">
      <c r="A15" s="92">
        <v>13</v>
      </c>
      <c r="B15" s="721"/>
      <c r="C15" s="272" t="s">
        <v>3374</v>
      </c>
      <c r="D15" s="93">
        <f>D12+D13-D14</f>
        <v>0</v>
      </c>
    </row>
    <row r="16" spans="1:7" s="53" customFormat="1" ht="19.5" customHeight="1">
      <c r="A16" s="92">
        <v>14</v>
      </c>
      <c r="B16" s="721" t="s">
        <v>3375</v>
      </c>
      <c r="C16" s="219" t="s">
        <v>3376</v>
      </c>
      <c r="D16" s="93">
        <f>'A108010'!O14-'A108010'!L14</f>
        <v>0</v>
      </c>
    </row>
    <row r="17" spans="1:4" s="53" customFormat="1" ht="19.5" customHeight="1">
      <c r="A17" s="92">
        <v>15</v>
      </c>
      <c r="B17" s="721"/>
      <c r="C17" s="219" t="s">
        <v>3377</v>
      </c>
      <c r="D17" s="93">
        <f>'A105000'!E49</f>
        <v>0</v>
      </c>
    </row>
    <row r="18" spans="1:4" s="53" customFormat="1" ht="19.5" customHeight="1">
      <c r="A18" s="92">
        <v>16</v>
      </c>
      <c r="B18" s="721"/>
      <c r="C18" s="219" t="s">
        <v>3378</v>
      </c>
      <c r="D18" s="93">
        <f>'A105000'!F49</f>
        <v>0</v>
      </c>
    </row>
    <row r="19" spans="1:4" s="53" customFormat="1" ht="19.5" customHeight="1">
      <c r="A19" s="92">
        <v>17</v>
      </c>
      <c r="B19" s="721"/>
      <c r="C19" s="219" t="s">
        <v>3379</v>
      </c>
      <c r="D19" s="93">
        <f>'A107010'!C35</f>
        <v>0</v>
      </c>
    </row>
    <row r="20" spans="1:4" s="53" customFormat="1" ht="19.5" customHeight="1">
      <c r="A20" s="92">
        <v>18</v>
      </c>
      <c r="B20" s="721"/>
      <c r="C20" s="219" t="s">
        <v>3380</v>
      </c>
      <c r="D20" s="93">
        <f>IF(AND(D15-D16+D17-D18-D19&lt;0,'A108000'!F14&gt;=0,'A108000'!G14&gt;0),MIN('A108000'!F14,D15-D16+D17-D18-D19),0)</f>
        <v>0</v>
      </c>
    </row>
    <row r="21" spans="1:4" s="53" customFormat="1" ht="19.5" customHeight="1">
      <c r="A21" s="92">
        <v>19</v>
      </c>
      <c r="B21" s="721"/>
      <c r="C21" s="272" t="s">
        <v>3381</v>
      </c>
      <c r="D21" s="93">
        <f>D15-D16+D17-D18-D19+D20</f>
        <v>0</v>
      </c>
    </row>
    <row r="22" spans="1:4" s="53" customFormat="1" ht="19.5" customHeight="1">
      <c r="A22" s="92">
        <v>20</v>
      </c>
      <c r="B22" s="721"/>
      <c r="C22" s="219" t="s">
        <v>3382</v>
      </c>
      <c r="D22" s="93">
        <f>IF(D21&lt;=0,0,MIN('A107020'!M32,D21))</f>
        <v>0</v>
      </c>
    </row>
    <row r="23" spans="1:4" s="53" customFormat="1" ht="19.5" customHeight="1">
      <c r="A23" s="92">
        <v>21</v>
      </c>
      <c r="B23" s="721"/>
      <c r="C23" s="219" t="s">
        <v>3383</v>
      </c>
      <c r="D23" s="93">
        <f>'A106000'!K15</f>
        <v>0</v>
      </c>
    </row>
    <row r="24" spans="1:4" s="53" customFormat="1" ht="19.5" customHeight="1">
      <c r="A24" s="92">
        <v>22</v>
      </c>
      <c r="B24" s="721"/>
      <c r="C24" s="219" t="s">
        <v>3384</v>
      </c>
      <c r="D24" s="93">
        <f>'A107030'!C18</f>
        <v>0</v>
      </c>
    </row>
    <row r="25" spans="1:4" s="53" customFormat="1" ht="19.5" customHeight="1">
      <c r="A25" s="92">
        <v>23</v>
      </c>
      <c r="B25" s="721"/>
      <c r="C25" s="272" t="s">
        <v>4567</v>
      </c>
      <c r="D25" s="93">
        <f>IF(D21-D22-D23-D24&lt;=0,0,D21-D22-D23-D24)</f>
        <v>0</v>
      </c>
    </row>
    <row r="26" spans="1:4" s="53" customFormat="1" ht="19.5" customHeight="1">
      <c r="A26" s="92">
        <v>24</v>
      </c>
      <c r="B26" s="721" t="s">
        <v>3385</v>
      </c>
      <c r="C26" s="272" t="s">
        <v>3386</v>
      </c>
      <c r="D26" s="438">
        <v>0.25</v>
      </c>
    </row>
    <row r="27" spans="1:4" s="53" customFormat="1" ht="19.5" customHeight="1">
      <c r="A27" s="92">
        <v>25</v>
      </c>
      <c r="B27" s="721"/>
      <c r="C27" s="272" t="s">
        <v>3387</v>
      </c>
      <c r="D27" s="93">
        <f>D25*D26</f>
        <v>0</v>
      </c>
    </row>
    <row r="28" spans="1:4" s="53" customFormat="1" ht="19.5" customHeight="1">
      <c r="A28" s="92">
        <v>26</v>
      </c>
      <c r="B28" s="721"/>
      <c r="C28" s="219" t="s">
        <v>3388</v>
      </c>
      <c r="D28" s="93">
        <f>'A107040'!C40</f>
        <v>0</v>
      </c>
    </row>
    <row r="29" spans="1:4" s="53" customFormat="1" ht="19.5" customHeight="1">
      <c r="A29" s="92">
        <v>27</v>
      </c>
      <c r="B29" s="721"/>
      <c r="C29" s="219" t="s">
        <v>3389</v>
      </c>
      <c r="D29" s="93">
        <f>IF(D27=0,0,'A107050'!N11)</f>
        <v>0</v>
      </c>
    </row>
    <row r="30" spans="1:4" s="53" customFormat="1" ht="19.5" customHeight="1">
      <c r="A30" s="92">
        <v>28</v>
      </c>
      <c r="B30" s="721"/>
      <c r="C30" s="272" t="s">
        <v>3390</v>
      </c>
      <c r="D30" s="93">
        <f>D27-D28-D29</f>
        <v>0</v>
      </c>
    </row>
    <row r="31" spans="1:4" s="53" customFormat="1" ht="19.5" customHeight="1">
      <c r="A31" s="92">
        <v>29</v>
      </c>
      <c r="B31" s="721"/>
      <c r="C31" s="219" t="s">
        <v>3391</v>
      </c>
      <c r="D31" s="93">
        <f>'A108000'!J14</f>
        <v>0</v>
      </c>
    </row>
    <row r="32" spans="1:4" s="53" customFormat="1" ht="19.5" customHeight="1">
      <c r="A32" s="92">
        <v>30</v>
      </c>
      <c r="B32" s="721"/>
      <c r="C32" s="219" t="s">
        <v>3392</v>
      </c>
      <c r="D32" s="93">
        <f>'A108000'!T14</f>
        <v>0</v>
      </c>
    </row>
    <row r="33" spans="1:5" s="53" customFormat="1" ht="19.5" customHeight="1">
      <c r="A33" s="92">
        <v>31</v>
      </c>
      <c r="B33" s="721"/>
      <c r="C33" s="272" t="s">
        <v>3393</v>
      </c>
      <c r="D33" s="93">
        <f>D30+D31-D32</f>
        <v>0</v>
      </c>
    </row>
    <row r="34" spans="1:5" s="53" customFormat="1" ht="19.5" customHeight="1">
      <c r="A34" s="92">
        <v>32</v>
      </c>
      <c r="B34" s="721"/>
      <c r="C34" s="271" t="s">
        <v>3394</v>
      </c>
      <c r="D34" s="94"/>
    </row>
    <row r="35" spans="1:5" s="53" customFormat="1" ht="19.5" customHeight="1">
      <c r="A35" s="92">
        <v>33</v>
      </c>
      <c r="B35" s="721"/>
      <c r="C35" s="272" t="s">
        <v>3395</v>
      </c>
      <c r="D35" s="93">
        <f>D33-D34</f>
        <v>0</v>
      </c>
    </row>
    <row r="36" spans="1:5" s="53" customFormat="1" ht="19.5" customHeight="1">
      <c r="A36" s="92">
        <v>34</v>
      </c>
      <c r="B36" s="721"/>
      <c r="C36" s="273" t="s">
        <v>3396</v>
      </c>
      <c r="D36" s="93">
        <f>'A109000'!C14</f>
        <v>0</v>
      </c>
    </row>
    <row r="37" spans="1:5" s="53" customFormat="1" ht="19.5" customHeight="1">
      <c r="A37" s="92">
        <v>35</v>
      </c>
      <c r="B37" s="721"/>
      <c r="C37" s="274" t="s">
        <v>3397</v>
      </c>
      <c r="D37" s="93">
        <f>'A109000'!C15</f>
        <v>0</v>
      </c>
    </row>
    <row r="38" spans="1:5" s="53" customFormat="1" ht="27" customHeight="1">
      <c r="A38" s="275">
        <v>36</v>
      </c>
      <c r="B38" s="722"/>
      <c r="C38" s="276" t="s">
        <v>3398</v>
      </c>
      <c r="D38" s="93">
        <f>'A109000'!C16</f>
        <v>0</v>
      </c>
    </row>
    <row r="39" spans="1:5" ht="42.75" customHeight="1"/>
    <row r="40" spans="1:5" ht="21" customHeight="1">
      <c r="A40" s="719" t="s">
        <v>3331</v>
      </c>
      <c r="B40" s="719"/>
      <c r="C40" s="719"/>
      <c r="D40" s="719"/>
    </row>
    <row r="41" spans="1:5" ht="21" customHeight="1">
      <c r="A41" s="720" t="s">
        <v>3334</v>
      </c>
      <c r="B41" s="720"/>
      <c r="C41" s="720"/>
      <c r="D41" s="720"/>
      <c r="E41" s="96"/>
    </row>
  </sheetData>
  <sheetProtection algorithmName="SHA-512" hashValue="3rALzeirmGWVtXHZaFX+/XpwnwV8cB2uvt++fIfC10sFCi3C8zmk1ncw2AdcApfg2PPzNKUAB/uIIPVUrMjqbg==" saltValue="WIzdTkx214G60f//c0TEZw==" spinCount="100000" sheet="1" objects="1" scenarios="1"/>
  <mergeCells count="6">
    <mergeCell ref="A1:D1"/>
    <mergeCell ref="A40:D40"/>
    <mergeCell ref="A41:D41"/>
    <mergeCell ref="B3:B15"/>
    <mergeCell ref="B16:B25"/>
    <mergeCell ref="B26:B38"/>
  </mergeCells>
  <phoneticPr fontId="54" type="noConversion"/>
  <dataValidations count="2">
    <dataValidation type="list" allowBlank="1" showInputMessage="1" showErrorMessage="1" sqref="G3" xr:uid="{00000000-0002-0000-0C00-000000000000}">
      <formula1>"一般企业,金融企业,事业单位、民间非盈利组织"</formula1>
    </dataValidation>
    <dataValidation type="list" allowBlank="1" showInputMessage="1" showErrorMessage="1" sqref="G4" xr:uid="{00000000-0002-0000-0C00-000001000000}">
      <formula1>"已执行新金融准则或新收入准则的企业,尚未执行新金融准则和新一般企业"</formula1>
    </dataValidation>
  </dataValidations>
  <hyperlinks>
    <hyperlink ref="C24" location="'A107030'!A1" display="减：抵扣应纳税所得额（填写A107030）" xr:uid="{00000000-0004-0000-0C00-000000000000}"/>
    <hyperlink ref="C3" location="'A101010'!A1" display="一、营业收入(填写A101010\101020\103000)" xr:uid="{00000000-0004-0000-0C00-000001000000}"/>
    <hyperlink ref="C4" location="'A102010'!A1" display="减：营业成本(填写A102010\102020\103000)" xr:uid="{00000000-0004-0000-0C00-000002000000}"/>
    <hyperlink ref="C6" location="'A104000'!A1" display="减：销售费用(填写A104000)" xr:uid="{00000000-0004-0000-0C00-000003000000}"/>
    <hyperlink ref="C7:C8" location="'A104000'!A1" display="减：管理费用(填写A104000)" xr:uid="{00000000-0004-0000-0C00-000004000000}"/>
    <hyperlink ref="C13" location="'A101010'!A1" display="加：营业外收入(填写A101010\101020\103000)" xr:uid="{00000000-0004-0000-0C00-000005000000}"/>
    <hyperlink ref="C14" location="'A102010'!A1" display="减：营业外支出(填写A102010\102020\103000)" xr:uid="{00000000-0004-0000-0C00-000006000000}"/>
    <hyperlink ref="C16" location="'A108010'!A1" display="减：境外所得（填写A108010）" xr:uid="{00000000-0004-0000-0C00-000007000000}"/>
    <hyperlink ref="C17" location="'A105000'!A1" display="加：纳税调整增加额（填写A105000）" xr:uid="{00000000-0004-0000-0C00-000008000000}"/>
    <hyperlink ref="C18" location="'A105000'!A1" display="减：纳税调整减少额（填写A105000）" xr:uid="{00000000-0004-0000-0C00-000009000000}"/>
    <hyperlink ref="C19" location="'A107010'!A1" display="减：免税、减计收入及加计扣除（填写A107010）" xr:uid="{00000000-0004-0000-0C00-00000A000000}"/>
    <hyperlink ref="C20" location="'A108000'!A1" display="加：境外应税所得抵减境内亏损（填写A108000）" xr:uid="{00000000-0004-0000-0C00-00000B000000}"/>
    <hyperlink ref="C22" location="'A107020'!A1" display="减：所得减免（填写A107020）" xr:uid="{00000000-0004-0000-0C00-00000C000000}"/>
    <hyperlink ref="C23" location="'A106000'!A1" display="减：弥补以前年度亏损（填写A106000）" xr:uid="{00000000-0004-0000-0C00-00000D000000}"/>
    <hyperlink ref="C28" location="'A107040'!A1" display="减：减免所得税额（填写A107040）" xr:uid="{00000000-0004-0000-0C00-00000E000000}"/>
    <hyperlink ref="C29" location="'A107050'!A1" display="减：抵免所得税额（填写A107050）" xr:uid="{00000000-0004-0000-0C00-00000F000000}"/>
    <hyperlink ref="C31" location="'A108000'!A1" display="加：境外所得应纳所得税额（填写A108000）" xr:uid="{00000000-0004-0000-0C00-000010000000}"/>
    <hyperlink ref="C32" location="'A108000'!A1" display="减：境外所得抵免所得税额（填写A108000）" xr:uid="{00000000-0004-0000-0C00-000011000000}"/>
    <hyperlink ref="C36:C38" location="'A109000'!A1" display="其中：总机构分摊本年应补（退）所得税额(填写A109000)" xr:uid="{00000000-0004-0000-0C00-000012000000}"/>
    <hyperlink ref="A41:D41" r:id="rId1" display="财政部关于修订印发2018年度一般企业财务报表格式的通知（财会〔2018〕15号）" xr:uid="{00000000-0004-0000-0C00-000013000000}"/>
  </hyperlinks>
  <pageMargins left="0.69930555555555596" right="0.61875000000000002" top="0.329166666666667" bottom="0.31874999999999998" header="0.3" footer="0.3"/>
  <pageSetup paperSize="9" orientation="portrait" r:id="rId2"/>
  <drawing r:id="rId3"/>
  <legacy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E29"/>
  <sheetViews>
    <sheetView tabSelected="1" workbookViewId="0">
      <pane xSplit="3" ySplit="1" topLeftCell="D2" activePane="bottomRight" state="frozen"/>
      <selection pane="topRight"/>
      <selection pane="bottomLeft"/>
      <selection pane="bottomRight" activeCell="L15" sqref="L15"/>
    </sheetView>
  </sheetViews>
  <sheetFormatPr defaultColWidth="9" defaultRowHeight="25.95" customHeight="1"/>
  <cols>
    <col min="1" max="1" width="5.88671875" style="2" customWidth="1"/>
    <col min="2" max="2" width="57" style="2" customWidth="1"/>
    <col min="3" max="3" width="21.109375" style="175" customWidth="1"/>
    <col min="4" max="16384" width="9" style="2"/>
  </cols>
  <sheetData>
    <row r="1" spans="1:5" ht="25.95" customHeight="1">
      <c r="A1" s="723" t="s">
        <v>3399</v>
      </c>
      <c r="B1" s="723"/>
      <c r="C1" s="723"/>
    </row>
    <row r="2" spans="1:5" ht="25.95" customHeight="1">
      <c r="A2" s="229" t="s">
        <v>3355</v>
      </c>
      <c r="B2" s="230" t="s">
        <v>3400</v>
      </c>
      <c r="C2" s="259" t="s">
        <v>3401</v>
      </c>
    </row>
    <row r="3" spans="1:5" ht="25.95" customHeight="1">
      <c r="A3" s="231">
        <v>1</v>
      </c>
      <c r="B3" s="242" t="s">
        <v>3402</v>
      </c>
      <c r="C3" s="255">
        <f>C4+C11</f>
        <v>0</v>
      </c>
    </row>
    <row r="4" spans="1:5" ht="25.95" customHeight="1">
      <c r="A4" s="231">
        <v>2</v>
      </c>
      <c r="B4" s="244" t="s">
        <v>3403</v>
      </c>
      <c r="C4" s="255">
        <f>C5+C7+C8+C9+C10</f>
        <v>0</v>
      </c>
    </row>
    <row r="5" spans="1:5" ht="25.95" customHeight="1">
      <c r="A5" s="231">
        <v>3</v>
      </c>
      <c r="B5" s="260" t="s">
        <v>3404</v>
      </c>
      <c r="C5" s="165"/>
    </row>
    <row r="6" spans="1:5" ht="25.95" customHeight="1">
      <c r="A6" s="231">
        <v>4</v>
      </c>
      <c r="B6" s="247" t="s">
        <v>3405</v>
      </c>
      <c r="C6" s="165"/>
    </row>
    <row r="7" spans="1:5" ht="25.95" customHeight="1">
      <c r="A7" s="231">
        <v>5</v>
      </c>
      <c r="B7" s="260" t="s">
        <v>3406</v>
      </c>
      <c r="C7" s="165"/>
      <c r="E7" s="512" t="s">
        <v>4477</v>
      </c>
    </row>
    <row r="8" spans="1:5" ht="25.95" customHeight="1">
      <c r="A8" s="231">
        <v>6</v>
      </c>
      <c r="B8" s="260" t="s">
        <v>3407</v>
      </c>
      <c r="C8" s="165"/>
    </row>
    <row r="9" spans="1:5" ht="25.95" customHeight="1">
      <c r="A9" s="231">
        <v>7</v>
      </c>
      <c r="B9" s="260" t="s">
        <v>3408</v>
      </c>
      <c r="C9" s="165"/>
    </row>
    <row r="10" spans="1:5" ht="25.95" customHeight="1">
      <c r="A10" s="231">
        <v>8</v>
      </c>
      <c r="B10" s="260" t="s">
        <v>3409</v>
      </c>
      <c r="C10" s="165"/>
    </row>
    <row r="11" spans="1:5" ht="25.95" customHeight="1">
      <c r="A11" s="231">
        <v>9</v>
      </c>
      <c r="B11" s="244" t="s">
        <v>3410</v>
      </c>
      <c r="C11" s="255">
        <f>C12+C14+C15+C16+C17</f>
        <v>0</v>
      </c>
    </row>
    <row r="12" spans="1:5" ht="25.95" customHeight="1">
      <c r="A12" s="231">
        <v>10</v>
      </c>
      <c r="B12" s="260" t="s">
        <v>3411</v>
      </c>
      <c r="C12" s="165"/>
    </row>
    <row r="13" spans="1:5" ht="25.95" customHeight="1">
      <c r="A13" s="231">
        <v>11</v>
      </c>
      <c r="B13" s="247" t="s">
        <v>3405</v>
      </c>
      <c r="C13" s="165"/>
    </row>
    <row r="14" spans="1:5" ht="25.95" customHeight="1">
      <c r="A14" s="231">
        <v>12</v>
      </c>
      <c r="B14" s="260" t="s">
        <v>3412</v>
      </c>
      <c r="C14" s="165"/>
    </row>
    <row r="15" spans="1:5" ht="25.95" customHeight="1">
      <c r="A15" s="231">
        <v>13</v>
      </c>
      <c r="B15" s="260" t="s">
        <v>3413</v>
      </c>
      <c r="C15" s="165"/>
    </row>
    <row r="16" spans="1:5" ht="25.95" customHeight="1">
      <c r="A16" s="231">
        <v>14</v>
      </c>
      <c r="B16" s="260" t="s">
        <v>3414</v>
      </c>
      <c r="C16" s="165"/>
    </row>
    <row r="17" spans="1:3" ht="25.95" customHeight="1">
      <c r="A17" s="231">
        <v>15</v>
      </c>
      <c r="B17" s="260" t="s">
        <v>3409</v>
      </c>
      <c r="C17" s="165"/>
    </row>
    <row r="18" spans="1:3" ht="25.95" customHeight="1">
      <c r="A18" s="231">
        <v>16</v>
      </c>
      <c r="B18" s="242" t="s">
        <v>3415</v>
      </c>
      <c r="C18" s="255">
        <f>SUM(C19:C28)</f>
        <v>0</v>
      </c>
    </row>
    <row r="19" spans="1:3" ht="25.95" customHeight="1">
      <c r="A19" s="231">
        <v>17</v>
      </c>
      <c r="B19" s="244" t="s">
        <v>3416</v>
      </c>
      <c r="C19" s="165"/>
    </row>
    <row r="20" spans="1:3" ht="25.95" customHeight="1">
      <c r="A20" s="231">
        <v>18</v>
      </c>
      <c r="B20" s="244" t="s">
        <v>3417</v>
      </c>
      <c r="C20" s="165"/>
    </row>
    <row r="21" spans="1:3" ht="25.95" customHeight="1">
      <c r="A21" s="231">
        <v>19</v>
      </c>
      <c r="B21" s="244" t="s">
        <v>3418</v>
      </c>
      <c r="C21" s="165"/>
    </row>
    <row r="22" spans="1:3" ht="25.95" customHeight="1">
      <c r="A22" s="231">
        <v>20</v>
      </c>
      <c r="B22" s="244" t="s">
        <v>3419</v>
      </c>
      <c r="C22" s="165"/>
    </row>
    <row r="23" spans="1:3" ht="25.95" customHeight="1">
      <c r="A23" s="231">
        <v>21</v>
      </c>
      <c r="B23" s="244" t="s">
        <v>3420</v>
      </c>
      <c r="C23" s="165"/>
    </row>
    <row r="24" spans="1:3" ht="25.95" customHeight="1">
      <c r="A24" s="231">
        <v>22</v>
      </c>
      <c r="B24" s="244" t="s">
        <v>3421</v>
      </c>
      <c r="C24" s="165"/>
    </row>
    <row r="25" spans="1:3" ht="25.95" customHeight="1">
      <c r="A25" s="231">
        <v>23</v>
      </c>
      <c r="B25" s="244" t="s">
        <v>3422</v>
      </c>
      <c r="C25" s="165"/>
    </row>
    <row r="26" spans="1:3" ht="25.95" customHeight="1">
      <c r="A26" s="231">
        <v>24</v>
      </c>
      <c r="B26" s="244" t="s">
        <v>3423</v>
      </c>
      <c r="C26" s="165"/>
    </row>
    <row r="27" spans="1:3" ht="25.95" customHeight="1">
      <c r="A27" s="231">
        <v>25</v>
      </c>
      <c r="B27" s="244" t="s">
        <v>3424</v>
      </c>
      <c r="C27" s="165"/>
    </row>
    <row r="28" spans="1:3" ht="25.95" customHeight="1">
      <c r="A28" s="237">
        <v>26</v>
      </c>
      <c r="B28" s="261" t="s">
        <v>3425</v>
      </c>
      <c r="C28" s="248"/>
    </row>
    <row r="29" spans="1:3" ht="25.95" customHeight="1">
      <c r="A29" s="262"/>
    </row>
  </sheetData>
  <sheetProtection password="CF88" sheet="1" objects="1" scenarios="1"/>
  <mergeCells count="1">
    <mergeCell ref="A1:C1"/>
  </mergeCells>
  <phoneticPr fontId="54" type="noConversion"/>
  <pageMargins left="0.69930555555555596" right="0.69930555555555596"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C44"/>
  <sheetViews>
    <sheetView workbookViewId="0">
      <pane xSplit="3" ySplit="2" topLeftCell="D3" activePane="bottomRight" state="frozen"/>
      <selection pane="topRight"/>
      <selection pane="bottomLeft"/>
      <selection pane="bottomRight" activeCell="C5" sqref="C5"/>
    </sheetView>
  </sheetViews>
  <sheetFormatPr defaultColWidth="9" defaultRowHeight="13.8"/>
  <cols>
    <col min="1" max="1" width="9" style="2"/>
    <col min="2" max="2" width="56.44140625" style="2" customWidth="1"/>
    <col min="3" max="3" width="18.33203125" style="146" customWidth="1"/>
    <col min="4" max="16384" width="9" style="2"/>
  </cols>
  <sheetData>
    <row r="1" spans="1:3" ht="35.25" customHeight="1">
      <c r="A1" s="724" t="s">
        <v>3426</v>
      </c>
      <c r="B1" s="724"/>
      <c r="C1" s="724"/>
    </row>
    <row r="2" spans="1:3" ht="15.9" customHeight="1">
      <c r="A2" s="229" t="s">
        <v>3355</v>
      </c>
      <c r="B2" s="230" t="s">
        <v>3400</v>
      </c>
      <c r="C2" s="254" t="s">
        <v>3401</v>
      </c>
    </row>
    <row r="3" spans="1:3" ht="15.9" customHeight="1">
      <c r="A3" s="231">
        <v>1</v>
      </c>
      <c r="B3" s="242" t="s">
        <v>3427</v>
      </c>
      <c r="C3" s="255">
        <f>C4+C20+C29+C34+C35+C36</f>
        <v>0</v>
      </c>
    </row>
    <row r="4" spans="1:3" ht="15.9" customHeight="1">
      <c r="A4" s="231">
        <v>2</v>
      </c>
      <c r="B4" s="256" t="s">
        <v>3428</v>
      </c>
      <c r="C4" s="255">
        <f>C5+C12</f>
        <v>0</v>
      </c>
    </row>
    <row r="5" spans="1:3" ht="15.9" customHeight="1">
      <c r="A5" s="231">
        <v>3</v>
      </c>
      <c r="B5" s="244" t="s">
        <v>3429</v>
      </c>
      <c r="C5" s="255">
        <f>SUM(C6:C11)</f>
        <v>0</v>
      </c>
    </row>
    <row r="6" spans="1:3" ht="15.9" customHeight="1">
      <c r="A6" s="231">
        <v>4</v>
      </c>
      <c r="B6" s="244" t="s">
        <v>3430</v>
      </c>
      <c r="C6" s="165"/>
    </row>
    <row r="7" spans="1:3" ht="15.9" customHeight="1">
      <c r="A7" s="231">
        <v>5</v>
      </c>
      <c r="B7" s="244" t="s">
        <v>3431</v>
      </c>
      <c r="C7" s="165"/>
    </row>
    <row r="8" spans="1:3" ht="15.9" customHeight="1">
      <c r="A8" s="231">
        <v>6</v>
      </c>
      <c r="B8" s="244" t="s">
        <v>3432</v>
      </c>
      <c r="C8" s="165"/>
    </row>
    <row r="9" spans="1:3" ht="15.9" customHeight="1">
      <c r="A9" s="231">
        <v>7</v>
      </c>
      <c r="B9" s="244" t="s">
        <v>3433</v>
      </c>
      <c r="C9" s="165"/>
    </row>
    <row r="10" spans="1:3" ht="15.9" customHeight="1">
      <c r="A10" s="231">
        <v>8</v>
      </c>
      <c r="B10" s="244" t="s">
        <v>3434</v>
      </c>
      <c r="C10" s="165"/>
    </row>
    <row r="11" spans="1:3" ht="15.9" customHeight="1">
      <c r="A11" s="231">
        <v>9</v>
      </c>
      <c r="B11" s="244" t="s">
        <v>3435</v>
      </c>
      <c r="C11" s="165"/>
    </row>
    <row r="12" spans="1:3" ht="15.9" customHeight="1">
      <c r="A12" s="231">
        <v>10</v>
      </c>
      <c r="B12" s="244" t="s">
        <v>3436</v>
      </c>
      <c r="C12" s="255">
        <f>SUM(C13:C19)</f>
        <v>0</v>
      </c>
    </row>
    <row r="13" spans="1:3" ht="15.9" customHeight="1">
      <c r="A13" s="231">
        <v>11</v>
      </c>
      <c r="B13" s="244" t="s">
        <v>3437</v>
      </c>
      <c r="C13" s="165"/>
    </row>
    <row r="14" spans="1:3" ht="15.9" customHeight="1">
      <c r="A14" s="231">
        <v>12</v>
      </c>
      <c r="B14" s="244" t="s">
        <v>3438</v>
      </c>
      <c r="C14" s="165"/>
    </row>
    <row r="15" spans="1:3" ht="15.9" customHeight="1">
      <c r="A15" s="231">
        <v>13</v>
      </c>
      <c r="B15" s="244" t="s">
        <v>3439</v>
      </c>
      <c r="C15" s="165"/>
    </row>
    <row r="16" spans="1:3" ht="15.9" customHeight="1">
      <c r="A16" s="231">
        <v>14</v>
      </c>
      <c r="B16" s="244" t="s">
        <v>3440</v>
      </c>
      <c r="C16" s="165"/>
    </row>
    <row r="17" spans="1:3" ht="15.9" customHeight="1">
      <c r="A17" s="231">
        <v>15</v>
      </c>
      <c r="B17" s="244" t="s">
        <v>3441</v>
      </c>
      <c r="C17" s="165"/>
    </row>
    <row r="18" spans="1:3" ht="15.9" customHeight="1">
      <c r="A18" s="231">
        <v>16</v>
      </c>
      <c r="B18" s="244" t="s">
        <v>3442</v>
      </c>
      <c r="C18" s="165"/>
    </row>
    <row r="19" spans="1:3" ht="15.9" customHeight="1">
      <c r="A19" s="231">
        <v>17</v>
      </c>
      <c r="B19" s="244" t="s">
        <v>3443</v>
      </c>
      <c r="C19" s="165"/>
    </row>
    <row r="20" spans="1:3" ht="15.9" customHeight="1">
      <c r="A20" s="231">
        <v>18</v>
      </c>
      <c r="B20" s="256" t="s">
        <v>3444</v>
      </c>
      <c r="C20" s="255">
        <f>C21+C28</f>
        <v>0</v>
      </c>
    </row>
    <row r="21" spans="1:3" ht="15.9" customHeight="1">
      <c r="A21" s="231">
        <v>19</v>
      </c>
      <c r="B21" s="244" t="s">
        <v>3445</v>
      </c>
      <c r="C21" s="255">
        <f>SUM(C22:C27)</f>
        <v>0</v>
      </c>
    </row>
    <row r="22" spans="1:3" ht="15.9" customHeight="1">
      <c r="A22" s="231">
        <v>20</v>
      </c>
      <c r="B22" s="244" t="s">
        <v>3446</v>
      </c>
      <c r="C22" s="165"/>
    </row>
    <row r="23" spans="1:3" ht="15.9" customHeight="1">
      <c r="A23" s="231">
        <v>21</v>
      </c>
      <c r="B23" s="244" t="s">
        <v>3447</v>
      </c>
      <c r="C23" s="165"/>
    </row>
    <row r="24" spans="1:3" ht="15.9" customHeight="1">
      <c r="A24" s="231">
        <v>22</v>
      </c>
      <c r="B24" s="244" t="s">
        <v>3448</v>
      </c>
      <c r="C24" s="165"/>
    </row>
    <row r="25" spans="1:3" ht="15.9" customHeight="1">
      <c r="A25" s="231">
        <v>23</v>
      </c>
      <c r="B25" s="244" t="s">
        <v>3449</v>
      </c>
      <c r="C25" s="165"/>
    </row>
    <row r="26" spans="1:3" ht="15.9" customHeight="1">
      <c r="A26" s="231">
        <v>24</v>
      </c>
      <c r="B26" s="244" t="s">
        <v>3450</v>
      </c>
      <c r="C26" s="165"/>
    </row>
    <row r="27" spans="1:3" ht="15.9" customHeight="1">
      <c r="A27" s="231">
        <v>25</v>
      </c>
      <c r="B27" s="244" t="s">
        <v>3435</v>
      </c>
      <c r="C27" s="165"/>
    </row>
    <row r="28" spans="1:3" ht="15.9" customHeight="1">
      <c r="A28" s="231">
        <v>26</v>
      </c>
      <c r="B28" s="244" t="s">
        <v>3451</v>
      </c>
      <c r="C28" s="165"/>
    </row>
    <row r="29" spans="1:3" ht="15.9" customHeight="1">
      <c r="A29" s="231">
        <v>27</v>
      </c>
      <c r="B29" s="256" t="s">
        <v>3452</v>
      </c>
      <c r="C29" s="255">
        <f>C30-C32-C33</f>
        <v>0</v>
      </c>
    </row>
    <row r="30" spans="1:3" ht="15.9" customHeight="1">
      <c r="A30" s="231">
        <v>28</v>
      </c>
      <c r="B30" s="244" t="s">
        <v>3453</v>
      </c>
      <c r="C30" s="165"/>
    </row>
    <row r="31" spans="1:3" ht="15.9" customHeight="1">
      <c r="A31" s="231">
        <v>29</v>
      </c>
      <c r="B31" s="257" t="s">
        <v>3454</v>
      </c>
      <c r="C31" s="165"/>
    </row>
    <row r="32" spans="1:3" ht="15.9" customHeight="1">
      <c r="A32" s="231">
        <v>30</v>
      </c>
      <c r="B32" s="244" t="s">
        <v>3455</v>
      </c>
      <c r="C32" s="165"/>
    </row>
    <row r="33" spans="1:3" ht="15.9" customHeight="1">
      <c r="A33" s="231">
        <v>31</v>
      </c>
      <c r="B33" s="244" t="s">
        <v>3456</v>
      </c>
      <c r="C33" s="165"/>
    </row>
    <row r="34" spans="1:3" ht="15.9" customHeight="1">
      <c r="A34" s="231">
        <v>32</v>
      </c>
      <c r="B34" s="256" t="s">
        <v>3457</v>
      </c>
      <c r="C34" s="165"/>
    </row>
    <row r="35" spans="1:3" ht="15.9" customHeight="1">
      <c r="A35" s="231">
        <v>33</v>
      </c>
      <c r="B35" s="256" t="s">
        <v>3458</v>
      </c>
      <c r="C35" s="165"/>
    </row>
    <row r="36" spans="1:3" ht="15.9" customHeight="1">
      <c r="A36" s="231">
        <v>34</v>
      </c>
      <c r="B36" s="256" t="s">
        <v>3459</v>
      </c>
      <c r="C36" s="165"/>
    </row>
    <row r="37" spans="1:3" ht="15.9" customHeight="1">
      <c r="A37" s="231">
        <v>35</v>
      </c>
      <c r="B37" s="242" t="s">
        <v>3460</v>
      </c>
      <c r="C37" s="255">
        <f>SUM(C38:C44)</f>
        <v>0</v>
      </c>
    </row>
    <row r="38" spans="1:3" ht="15.9" customHeight="1">
      <c r="A38" s="231">
        <v>36</v>
      </c>
      <c r="B38" s="256" t="s">
        <v>3416</v>
      </c>
      <c r="C38" s="165"/>
    </row>
    <row r="39" spans="1:3" ht="15.9" customHeight="1">
      <c r="A39" s="231">
        <v>37</v>
      </c>
      <c r="B39" s="256" t="s">
        <v>3417</v>
      </c>
      <c r="C39" s="165"/>
    </row>
    <row r="40" spans="1:3" ht="15.9" customHeight="1">
      <c r="A40" s="231">
        <v>38</v>
      </c>
      <c r="B40" s="256" t="s">
        <v>3418</v>
      </c>
      <c r="C40" s="165"/>
    </row>
    <row r="41" spans="1:3" ht="15.9" customHeight="1">
      <c r="A41" s="231">
        <v>39</v>
      </c>
      <c r="B41" s="256" t="s">
        <v>3419</v>
      </c>
      <c r="C41" s="165"/>
    </row>
    <row r="42" spans="1:3" ht="15.9" customHeight="1">
      <c r="A42" s="231">
        <v>40</v>
      </c>
      <c r="B42" s="256" t="s">
        <v>3420</v>
      </c>
      <c r="C42" s="165"/>
    </row>
    <row r="43" spans="1:3" ht="15.9" customHeight="1">
      <c r="A43" s="231">
        <v>41</v>
      </c>
      <c r="B43" s="256" t="s">
        <v>3421</v>
      </c>
      <c r="C43" s="165"/>
    </row>
    <row r="44" spans="1:3" ht="15.9" customHeight="1">
      <c r="A44" s="237">
        <v>42</v>
      </c>
      <c r="B44" s="258" t="s">
        <v>3461</v>
      </c>
      <c r="C44" s="248"/>
    </row>
  </sheetData>
  <sheetProtection password="CF88" sheet="1" objects="1" scenarios="1"/>
  <mergeCells count="1">
    <mergeCell ref="A1:C1"/>
  </mergeCells>
  <phoneticPr fontId="54" type="noConversion"/>
  <pageMargins left="0.69930555555555596" right="0.69930555555555596"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C28"/>
  <sheetViews>
    <sheetView workbookViewId="0">
      <pane xSplit="3" ySplit="2" topLeftCell="D3" activePane="bottomRight" state="frozen"/>
      <selection pane="topRight"/>
      <selection pane="bottomLeft"/>
      <selection pane="bottomRight" activeCell="C4" sqref="C4 C11"/>
    </sheetView>
  </sheetViews>
  <sheetFormatPr defaultColWidth="9" defaultRowHeight="19.95" customHeight="1"/>
  <cols>
    <col min="1" max="1" width="7.109375" style="2" customWidth="1"/>
    <col min="2" max="2" width="60.33203125" style="2" customWidth="1"/>
    <col min="3" max="3" width="16.77734375" style="249" customWidth="1"/>
    <col min="4" max="16384" width="9" style="2"/>
  </cols>
  <sheetData>
    <row r="1" spans="1:3" ht="36" customHeight="1">
      <c r="A1" s="725" t="s">
        <v>3462</v>
      </c>
      <c r="B1" s="725"/>
      <c r="C1" s="725"/>
    </row>
    <row r="2" spans="1:3" ht="25.5" customHeight="1">
      <c r="A2" s="59" t="s">
        <v>3355</v>
      </c>
      <c r="B2" s="20" t="s">
        <v>3400</v>
      </c>
      <c r="C2" s="250" t="s">
        <v>3401</v>
      </c>
    </row>
    <row r="3" spans="1:3" ht="25.5" customHeight="1">
      <c r="A3" s="60">
        <v>1</v>
      </c>
      <c r="B3" s="61" t="s">
        <v>3463</v>
      </c>
      <c r="C3" s="251">
        <f>C4+C11</f>
        <v>0</v>
      </c>
    </row>
    <row r="4" spans="1:3" ht="25.5" customHeight="1">
      <c r="A4" s="60">
        <v>2</v>
      </c>
      <c r="B4" s="61" t="s">
        <v>4466</v>
      </c>
      <c r="C4" s="251">
        <f>C5+C7+C8+C9+C10</f>
        <v>0</v>
      </c>
    </row>
    <row r="5" spans="1:3" ht="25.5" customHeight="1">
      <c r="A5" s="60">
        <v>3</v>
      </c>
      <c r="B5" s="61" t="s">
        <v>3464</v>
      </c>
      <c r="C5" s="252"/>
    </row>
    <row r="6" spans="1:3" ht="25.5" customHeight="1">
      <c r="A6" s="60">
        <v>4</v>
      </c>
      <c r="B6" s="61" t="s">
        <v>3465</v>
      </c>
      <c r="C6" s="252"/>
    </row>
    <row r="7" spans="1:3" ht="25.5" customHeight="1">
      <c r="A7" s="60">
        <v>5</v>
      </c>
      <c r="B7" s="61" t="s">
        <v>3466</v>
      </c>
      <c r="C7" s="252"/>
    </row>
    <row r="8" spans="1:3" ht="25.5" customHeight="1">
      <c r="A8" s="60">
        <v>6</v>
      </c>
      <c r="B8" s="61" t="s">
        <v>3467</v>
      </c>
      <c r="C8" s="252"/>
    </row>
    <row r="9" spans="1:3" ht="25.5" customHeight="1">
      <c r="A9" s="60">
        <v>7</v>
      </c>
      <c r="B9" s="61" t="s">
        <v>3468</v>
      </c>
      <c r="C9" s="252"/>
    </row>
    <row r="10" spans="1:3" ht="25.5" customHeight="1">
      <c r="A10" s="60">
        <v>8</v>
      </c>
      <c r="B10" s="61" t="s">
        <v>3469</v>
      </c>
      <c r="C10" s="252"/>
    </row>
    <row r="11" spans="1:3" ht="25.5" customHeight="1">
      <c r="A11" s="60">
        <v>9</v>
      </c>
      <c r="B11" s="61" t="s">
        <v>3470</v>
      </c>
      <c r="C11" s="251">
        <f>C12+C14+C15+C16+C17</f>
        <v>0</v>
      </c>
    </row>
    <row r="12" spans="1:3" ht="25.5" customHeight="1">
      <c r="A12" s="60">
        <v>10</v>
      </c>
      <c r="B12" s="61" t="s">
        <v>3471</v>
      </c>
      <c r="C12" s="252"/>
    </row>
    <row r="13" spans="1:3" ht="25.5" customHeight="1">
      <c r="A13" s="60">
        <v>11</v>
      </c>
      <c r="B13" s="61" t="s">
        <v>3465</v>
      </c>
      <c r="C13" s="252"/>
    </row>
    <row r="14" spans="1:3" ht="25.5" customHeight="1">
      <c r="A14" s="60">
        <v>12</v>
      </c>
      <c r="B14" s="61" t="s">
        <v>3472</v>
      </c>
      <c r="C14" s="252"/>
    </row>
    <row r="15" spans="1:3" ht="25.5" customHeight="1">
      <c r="A15" s="60">
        <v>13</v>
      </c>
      <c r="B15" s="61" t="s">
        <v>3473</v>
      </c>
      <c r="C15" s="252"/>
    </row>
    <row r="16" spans="1:3" ht="25.5" customHeight="1">
      <c r="A16" s="60">
        <v>14</v>
      </c>
      <c r="B16" s="61" t="s">
        <v>3474</v>
      </c>
      <c r="C16" s="252"/>
    </row>
    <row r="17" spans="1:3" ht="25.5" customHeight="1">
      <c r="A17" s="60">
        <v>15</v>
      </c>
      <c r="B17" s="61" t="s">
        <v>3469</v>
      </c>
      <c r="C17" s="252"/>
    </row>
    <row r="18" spans="1:3" ht="25.5" customHeight="1">
      <c r="A18" s="60">
        <v>16</v>
      </c>
      <c r="B18" s="61" t="s">
        <v>3475</v>
      </c>
      <c r="C18" s="251">
        <f>SUM(C19:C28)</f>
        <v>0</v>
      </c>
    </row>
    <row r="19" spans="1:3" ht="25.5" customHeight="1">
      <c r="A19" s="60">
        <v>17</v>
      </c>
      <c r="B19" s="61" t="s">
        <v>3476</v>
      </c>
      <c r="C19" s="252"/>
    </row>
    <row r="20" spans="1:3" ht="25.5" customHeight="1">
      <c r="A20" s="60">
        <v>18</v>
      </c>
      <c r="B20" s="61" t="s">
        <v>3477</v>
      </c>
      <c r="C20" s="252"/>
    </row>
    <row r="21" spans="1:3" ht="25.5" customHeight="1">
      <c r="A21" s="60">
        <v>19</v>
      </c>
      <c r="B21" s="61" t="s">
        <v>3478</v>
      </c>
      <c r="C21" s="252"/>
    </row>
    <row r="22" spans="1:3" ht="25.5" customHeight="1">
      <c r="A22" s="60">
        <v>20</v>
      </c>
      <c r="B22" s="61" t="s">
        <v>3479</v>
      </c>
      <c r="C22" s="252"/>
    </row>
    <row r="23" spans="1:3" ht="25.5" customHeight="1">
      <c r="A23" s="60">
        <v>21</v>
      </c>
      <c r="B23" s="61" t="s">
        <v>3480</v>
      </c>
      <c r="C23" s="252"/>
    </row>
    <row r="24" spans="1:3" ht="25.5" customHeight="1">
      <c r="A24" s="60">
        <v>22</v>
      </c>
      <c r="B24" s="61" t="s">
        <v>3481</v>
      </c>
      <c r="C24" s="252"/>
    </row>
    <row r="25" spans="1:3" ht="25.5" customHeight="1">
      <c r="A25" s="60">
        <v>23</v>
      </c>
      <c r="B25" s="61" t="s">
        <v>3482</v>
      </c>
      <c r="C25" s="252"/>
    </row>
    <row r="26" spans="1:3" ht="25.5" customHeight="1">
      <c r="A26" s="60">
        <v>24</v>
      </c>
      <c r="B26" s="61" t="s">
        <v>3483</v>
      </c>
      <c r="C26" s="252"/>
    </row>
    <row r="27" spans="1:3" ht="25.5" customHeight="1">
      <c r="A27" s="60">
        <v>25</v>
      </c>
      <c r="B27" s="61" t="s">
        <v>3484</v>
      </c>
      <c r="C27" s="252"/>
    </row>
    <row r="28" spans="1:3" ht="25.5" customHeight="1">
      <c r="A28" s="62">
        <v>26</v>
      </c>
      <c r="B28" s="160" t="s">
        <v>3485</v>
      </c>
      <c r="C28" s="253"/>
    </row>
  </sheetData>
  <sheetProtection password="CF88" sheet="1" objects="1" scenarios="1"/>
  <mergeCells count="1">
    <mergeCell ref="A1:C1"/>
  </mergeCells>
  <phoneticPr fontId="54" type="noConversion"/>
  <pageMargins left="0.9055118110236221" right="0.70866141732283472" top="0.74803149606299213" bottom="0.74803149606299213" header="0.31496062992125984" footer="0.31496062992125984"/>
  <pageSetup paperSize="9"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C41"/>
  <sheetViews>
    <sheetView workbookViewId="0">
      <pane xSplit="3" ySplit="2" topLeftCell="D3" activePane="bottomRight" state="frozen"/>
      <selection pane="topRight"/>
      <selection pane="bottomLeft"/>
      <selection pane="bottomRight" activeCell="C6" sqref="C6:C12"/>
    </sheetView>
  </sheetViews>
  <sheetFormatPr defaultColWidth="9" defaultRowHeight="13.8"/>
  <cols>
    <col min="1" max="1" width="9" style="2"/>
    <col min="2" max="2" width="54.6640625" style="2" customWidth="1"/>
    <col min="3" max="3" width="20.21875" style="146" customWidth="1"/>
    <col min="4" max="16384" width="9" style="2"/>
  </cols>
  <sheetData>
    <row r="1" spans="1:3" ht="26.25" customHeight="1">
      <c r="A1" s="726" t="s">
        <v>3486</v>
      </c>
      <c r="B1" s="726"/>
      <c r="C1" s="726"/>
    </row>
    <row r="2" spans="1:3" ht="17.100000000000001" customHeight="1">
      <c r="A2" s="59" t="s">
        <v>3355</v>
      </c>
      <c r="B2" s="20" t="s">
        <v>3400</v>
      </c>
      <c r="C2" s="163" t="s">
        <v>3401</v>
      </c>
    </row>
    <row r="3" spans="1:3" ht="17.100000000000001" customHeight="1">
      <c r="A3" s="60">
        <v>1</v>
      </c>
      <c r="B3" s="61" t="s">
        <v>3487</v>
      </c>
      <c r="C3" s="145">
        <f>C4+C17+C27+C33+C34</f>
        <v>0</v>
      </c>
    </row>
    <row r="4" spans="1:3" ht="17.100000000000001" customHeight="1">
      <c r="A4" s="60">
        <v>2</v>
      </c>
      <c r="B4" s="61" t="s">
        <v>3488</v>
      </c>
      <c r="C4" s="145">
        <f>C5+C13</f>
        <v>0</v>
      </c>
    </row>
    <row r="5" spans="1:3" ht="17.100000000000001" customHeight="1">
      <c r="A5" s="60">
        <v>3</v>
      </c>
      <c r="B5" s="61" t="s">
        <v>3489</v>
      </c>
      <c r="C5" s="145">
        <f>SUM(C6:C12)</f>
        <v>0</v>
      </c>
    </row>
    <row r="6" spans="1:3" ht="17.100000000000001" customHeight="1">
      <c r="A6" s="60">
        <v>4</v>
      </c>
      <c r="B6" s="61" t="s">
        <v>3490</v>
      </c>
      <c r="C6" s="165"/>
    </row>
    <row r="7" spans="1:3" ht="17.100000000000001" customHeight="1">
      <c r="A7" s="60">
        <v>5</v>
      </c>
      <c r="B7" s="61" t="s">
        <v>3491</v>
      </c>
      <c r="C7" s="165"/>
    </row>
    <row r="8" spans="1:3" ht="17.100000000000001" customHeight="1">
      <c r="A8" s="60">
        <v>6</v>
      </c>
      <c r="B8" s="61" t="s">
        <v>3492</v>
      </c>
      <c r="C8" s="165"/>
    </row>
    <row r="9" spans="1:3" ht="17.100000000000001" customHeight="1">
      <c r="A9" s="60">
        <v>7</v>
      </c>
      <c r="B9" s="61" t="s">
        <v>3493</v>
      </c>
      <c r="C9" s="165"/>
    </row>
    <row r="10" spans="1:3" ht="17.100000000000001" customHeight="1">
      <c r="A10" s="60">
        <v>8</v>
      </c>
      <c r="B10" s="61" t="s">
        <v>3494</v>
      </c>
      <c r="C10" s="165"/>
    </row>
    <row r="11" spans="1:3" ht="17.100000000000001" customHeight="1">
      <c r="A11" s="60">
        <v>9</v>
      </c>
      <c r="B11" s="61" t="s">
        <v>3495</v>
      </c>
      <c r="C11" s="165"/>
    </row>
    <row r="12" spans="1:3" ht="17.100000000000001" customHeight="1">
      <c r="A12" s="60">
        <v>10</v>
      </c>
      <c r="B12" s="61" t="s">
        <v>3496</v>
      </c>
      <c r="C12" s="165"/>
    </row>
    <row r="13" spans="1:3" ht="17.100000000000001" customHeight="1">
      <c r="A13" s="60">
        <v>11</v>
      </c>
      <c r="B13" s="61" t="s">
        <v>3497</v>
      </c>
      <c r="C13" s="145">
        <f>SUM(C14:C16)</f>
        <v>0</v>
      </c>
    </row>
    <row r="14" spans="1:3" ht="17.100000000000001" customHeight="1">
      <c r="A14" s="60">
        <v>12</v>
      </c>
      <c r="B14" s="61" t="s">
        <v>3498</v>
      </c>
      <c r="C14" s="165"/>
    </row>
    <row r="15" spans="1:3" ht="17.100000000000001" customHeight="1">
      <c r="A15" s="60">
        <v>13</v>
      </c>
      <c r="B15" s="61" t="s">
        <v>3499</v>
      </c>
      <c r="C15" s="165"/>
    </row>
    <row r="16" spans="1:3" ht="17.100000000000001" customHeight="1">
      <c r="A16" s="60">
        <v>14</v>
      </c>
      <c r="B16" s="61" t="s">
        <v>3500</v>
      </c>
      <c r="C16" s="165"/>
    </row>
    <row r="17" spans="1:3" ht="17.100000000000001" customHeight="1">
      <c r="A17" s="60">
        <v>15</v>
      </c>
      <c r="B17" s="61" t="s">
        <v>3501</v>
      </c>
      <c r="C17" s="145">
        <f>C18+C19-C20+C21-C22+C23+C24-C25+C26</f>
        <v>0</v>
      </c>
    </row>
    <row r="18" spans="1:3" ht="17.100000000000001" customHeight="1">
      <c r="A18" s="60">
        <v>16</v>
      </c>
      <c r="B18" s="61" t="s">
        <v>3502</v>
      </c>
      <c r="C18" s="165"/>
    </row>
    <row r="19" spans="1:3" ht="17.100000000000001" customHeight="1">
      <c r="A19" s="60">
        <v>17</v>
      </c>
      <c r="B19" s="61" t="s">
        <v>3503</v>
      </c>
      <c r="C19" s="165"/>
    </row>
    <row r="20" spans="1:3" ht="17.100000000000001" customHeight="1">
      <c r="A20" s="60">
        <v>18</v>
      </c>
      <c r="B20" s="61" t="s">
        <v>3504</v>
      </c>
      <c r="C20" s="165"/>
    </row>
    <row r="21" spans="1:3" ht="17.100000000000001" customHeight="1">
      <c r="A21" s="60">
        <v>19</v>
      </c>
      <c r="B21" s="61" t="s">
        <v>3505</v>
      </c>
      <c r="C21" s="165"/>
    </row>
    <row r="22" spans="1:3" ht="17.100000000000001" customHeight="1">
      <c r="A22" s="60">
        <v>20</v>
      </c>
      <c r="B22" s="61" t="s">
        <v>3506</v>
      </c>
      <c r="C22" s="165"/>
    </row>
    <row r="23" spans="1:3" ht="17.100000000000001" customHeight="1">
      <c r="A23" s="60">
        <v>21</v>
      </c>
      <c r="B23" s="61" t="s">
        <v>3507</v>
      </c>
      <c r="C23" s="165"/>
    </row>
    <row r="24" spans="1:3" ht="17.100000000000001" customHeight="1">
      <c r="A24" s="60">
        <v>22</v>
      </c>
      <c r="B24" s="61" t="s">
        <v>3508</v>
      </c>
      <c r="C24" s="165"/>
    </row>
    <row r="25" spans="1:3" ht="17.100000000000001" customHeight="1">
      <c r="A25" s="60">
        <v>23</v>
      </c>
      <c r="B25" s="61" t="s">
        <v>3509</v>
      </c>
      <c r="C25" s="165"/>
    </row>
    <row r="26" spans="1:3" ht="17.100000000000001" customHeight="1">
      <c r="A26" s="60">
        <v>24</v>
      </c>
      <c r="B26" s="61" t="s">
        <v>3510</v>
      </c>
      <c r="C26" s="165"/>
    </row>
    <row r="27" spans="1:3" ht="17.100000000000001" customHeight="1">
      <c r="A27" s="60">
        <v>25</v>
      </c>
      <c r="B27" s="61" t="s">
        <v>3511</v>
      </c>
      <c r="C27" s="145">
        <f>C28+C32</f>
        <v>0</v>
      </c>
    </row>
    <row r="28" spans="1:3" ht="17.100000000000001" customHeight="1">
      <c r="A28" s="60">
        <v>26</v>
      </c>
      <c r="B28" s="61" t="s">
        <v>3512</v>
      </c>
      <c r="C28" s="145">
        <f>SUM(C29:C31)</f>
        <v>0</v>
      </c>
    </row>
    <row r="29" spans="1:3" ht="17.100000000000001" customHeight="1">
      <c r="A29" s="60">
        <v>27</v>
      </c>
      <c r="B29" s="61" t="s">
        <v>3513</v>
      </c>
      <c r="C29" s="165"/>
    </row>
    <row r="30" spans="1:3" ht="17.100000000000001" customHeight="1">
      <c r="A30" s="60">
        <v>28</v>
      </c>
      <c r="B30" s="61" t="s">
        <v>3499</v>
      </c>
      <c r="C30" s="165"/>
    </row>
    <row r="31" spans="1:3" ht="17.100000000000001" customHeight="1">
      <c r="A31" s="60">
        <v>29</v>
      </c>
      <c r="B31" s="61" t="s">
        <v>3500</v>
      </c>
      <c r="C31" s="165"/>
    </row>
    <row r="32" spans="1:3" ht="17.100000000000001" customHeight="1">
      <c r="A32" s="60">
        <v>30</v>
      </c>
      <c r="B32" s="61" t="s">
        <v>3514</v>
      </c>
      <c r="C32" s="165"/>
    </row>
    <row r="33" spans="1:3" ht="17.100000000000001" customHeight="1">
      <c r="A33" s="60">
        <v>31</v>
      </c>
      <c r="B33" s="61" t="s">
        <v>3515</v>
      </c>
      <c r="C33" s="165"/>
    </row>
    <row r="34" spans="1:3" ht="17.100000000000001" customHeight="1">
      <c r="A34" s="60">
        <v>32</v>
      </c>
      <c r="B34" s="61" t="s">
        <v>3516</v>
      </c>
      <c r="C34" s="165"/>
    </row>
    <row r="35" spans="1:3" ht="17.100000000000001" customHeight="1">
      <c r="A35" s="60">
        <v>33</v>
      </c>
      <c r="B35" s="61" t="s">
        <v>3517</v>
      </c>
      <c r="C35" s="145">
        <f>SUM(C36:C41)</f>
        <v>0</v>
      </c>
    </row>
    <row r="36" spans="1:3" ht="17.100000000000001" customHeight="1">
      <c r="A36" s="60">
        <v>34</v>
      </c>
      <c r="B36" s="61" t="s">
        <v>3476</v>
      </c>
      <c r="C36" s="165"/>
    </row>
    <row r="37" spans="1:3" ht="17.100000000000001" customHeight="1">
      <c r="A37" s="60">
        <v>35</v>
      </c>
      <c r="B37" s="61" t="s">
        <v>3477</v>
      </c>
      <c r="C37" s="165"/>
    </row>
    <row r="38" spans="1:3" ht="17.100000000000001" customHeight="1">
      <c r="A38" s="60">
        <v>36</v>
      </c>
      <c r="B38" s="61" t="s">
        <v>3478</v>
      </c>
      <c r="C38" s="165"/>
    </row>
    <row r="39" spans="1:3" ht="17.100000000000001" customHeight="1">
      <c r="A39" s="60">
        <v>37</v>
      </c>
      <c r="B39" s="61" t="s">
        <v>3518</v>
      </c>
      <c r="C39" s="165"/>
    </row>
    <row r="40" spans="1:3" ht="17.100000000000001" customHeight="1">
      <c r="A40" s="60">
        <v>38</v>
      </c>
      <c r="B40" s="61" t="s">
        <v>3519</v>
      </c>
      <c r="C40" s="165"/>
    </row>
    <row r="41" spans="1:3" ht="17.100000000000001" customHeight="1">
      <c r="A41" s="62">
        <v>39</v>
      </c>
      <c r="B41" s="160" t="s">
        <v>3520</v>
      </c>
      <c r="C41" s="248"/>
    </row>
  </sheetData>
  <sheetProtection password="CF88" sheet="1" objects="1" scenarios="1"/>
  <mergeCells count="1">
    <mergeCell ref="A1:C1"/>
  </mergeCells>
  <phoneticPr fontId="54" type="noConversion"/>
  <pageMargins left="0.69930555555555596" right="0.69930555555555596" top="0.75" bottom="0.75" header="0.3" footer="0.3"/>
  <pageSetup paperSize="9"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I30"/>
  <sheetViews>
    <sheetView workbookViewId="0">
      <pane xSplit="3" ySplit="2" topLeftCell="D3" activePane="bottomRight" state="frozen"/>
      <selection pane="topRight"/>
      <selection pane="bottomLeft"/>
      <selection pane="bottomRight" activeCell="H13" sqref="H13"/>
    </sheetView>
  </sheetViews>
  <sheetFormatPr defaultColWidth="9" defaultRowHeight="13.8"/>
  <cols>
    <col min="1" max="1" width="6.6640625" style="2" customWidth="1"/>
    <col min="2" max="2" width="53.21875" style="2" customWidth="1"/>
    <col min="3" max="3" width="23" style="2" customWidth="1"/>
    <col min="4" max="16384" width="9" style="2"/>
  </cols>
  <sheetData>
    <row r="1" spans="1:9" ht="25.5" customHeight="1">
      <c r="A1" s="727" t="s">
        <v>3521</v>
      </c>
      <c r="B1" s="727"/>
      <c r="C1" s="727"/>
      <c r="D1" s="240"/>
      <c r="E1" s="240"/>
      <c r="F1" s="240"/>
      <c r="G1" s="240"/>
      <c r="H1" s="240"/>
    </row>
    <row r="2" spans="1:9" ht="23.25" customHeight="1">
      <c r="A2" s="232" t="s">
        <v>3355</v>
      </c>
      <c r="B2" s="232" t="s">
        <v>3357</v>
      </c>
      <c r="C2" s="232" t="s">
        <v>3358</v>
      </c>
      <c r="D2" s="241"/>
      <c r="E2" s="241"/>
      <c r="F2" s="241"/>
      <c r="G2" s="241"/>
      <c r="H2" s="241"/>
      <c r="I2" s="241"/>
    </row>
    <row r="3" spans="1:9" ht="23.25" customHeight="1">
      <c r="A3" s="232">
        <v>1</v>
      </c>
      <c r="B3" s="242" t="s">
        <v>3522</v>
      </c>
      <c r="C3" s="243">
        <f>SUM(C4:C9)</f>
        <v>0</v>
      </c>
    </row>
    <row r="4" spans="1:9" ht="23.25" customHeight="1">
      <c r="A4" s="232">
        <v>2</v>
      </c>
      <c r="B4" s="244" t="s">
        <v>3523</v>
      </c>
      <c r="C4" s="245"/>
    </row>
    <row r="5" spans="1:9" ht="23.25" customHeight="1">
      <c r="A5" s="232">
        <v>3</v>
      </c>
      <c r="B5" s="244" t="s">
        <v>3524</v>
      </c>
      <c r="C5" s="245"/>
    </row>
    <row r="6" spans="1:9" ht="23.25" customHeight="1">
      <c r="A6" s="232">
        <v>4</v>
      </c>
      <c r="B6" s="244" t="s">
        <v>3525</v>
      </c>
      <c r="C6" s="245"/>
    </row>
    <row r="7" spans="1:9" ht="23.25" customHeight="1">
      <c r="A7" s="232">
        <v>5</v>
      </c>
      <c r="B7" s="244" t="s">
        <v>3526</v>
      </c>
      <c r="C7" s="245"/>
    </row>
    <row r="8" spans="1:9" ht="23.25" customHeight="1">
      <c r="A8" s="232">
        <v>6</v>
      </c>
      <c r="B8" s="244" t="s">
        <v>3527</v>
      </c>
      <c r="C8" s="245"/>
    </row>
    <row r="9" spans="1:9" ht="23.25" customHeight="1">
      <c r="A9" s="232">
        <v>7</v>
      </c>
      <c r="B9" s="244" t="s">
        <v>3528</v>
      </c>
      <c r="C9" s="246">
        <f>C10+C11</f>
        <v>0</v>
      </c>
    </row>
    <row r="10" spans="1:9" ht="23.25" customHeight="1">
      <c r="A10" s="232">
        <v>8</v>
      </c>
      <c r="B10" s="247" t="s">
        <v>3529</v>
      </c>
      <c r="C10" s="245"/>
    </row>
    <row r="11" spans="1:9" ht="23.25" customHeight="1">
      <c r="A11" s="232">
        <v>9</v>
      </c>
      <c r="B11" s="232" t="s">
        <v>3530</v>
      </c>
      <c r="C11" s="245"/>
    </row>
    <row r="12" spans="1:9" ht="23.25" customHeight="1">
      <c r="A12" s="232">
        <v>10</v>
      </c>
      <c r="B12" s="242" t="s">
        <v>3531</v>
      </c>
      <c r="C12" s="246">
        <f>SUM(C13:C19)</f>
        <v>0</v>
      </c>
    </row>
    <row r="13" spans="1:9" ht="23.25" customHeight="1">
      <c r="A13" s="232">
        <v>11</v>
      </c>
      <c r="B13" s="244" t="s">
        <v>3532</v>
      </c>
      <c r="C13" s="245"/>
    </row>
    <row r="14" spans="1:9" ht="23.25" customHeight="1">
      <c r="A14" s="232">
        <v>12</v>
      </c>
      <c r="B14" s="244" t="s">
        <v>3533</v>
      </c>
      <c r="C14" s="245"/>
    </row>
    <row r="15" spans="1:9" ht="23.25" customHeight="1">
      <c r="A15" s="232">
        <v>13</v>
      </c>
      <c r="B15" s="244" t="s">
        <v>3534</v>
      </c>
      <c r="C15" s="245"/>
    </row>
    <row r="16" spans="1:9" ht="23.25" customHeight="1">
      <c r="A16" s="232">
        <v>14</v>
      </c>
      <c r="B16" s="244" t="s">
        <v>3535</v>
      </c>
      <c r="C16" s="245"/>
    </row>
    <row r="17" spans="1:3" ht="23.25" customHeight="1">
      <c r="A17" s="232">
        <v>15</v>
      </c>
      <c r="B17" s="244" t="s">
        <v>3536</v>
      </c>
      <c r="C17" s="245"/>
    </row>
    <row r="18" spans="1:3" ht="23.25" customHeight="1">
      <c r="A18" s="232">
        <v>16</v>
      </c>
      <c r="B18" s="244" t="s">
        <v>3537</v>
      </c>
      <c r="C18" s="245"/>
    </row>
    <row r="19" spans="1:3" ht="23.25" customHeight="1">
      <c r="A19" s="232">
        <v>17</v>
      </c>
      <c r="B19" s="244" t="s">
        <v>3538</v>
      </c>
      <c r="C19" s="245"/>
    </row>
    <row r="20" spans="1:3" ht="23.25" customHeight="1">
      <c r="A20" s="232">
        <v>18</v>
      </c>
      <c r="B20" s="242" t="s">
        <v>3539</v>
      </c>
      <c r="C20" s="246">
        <f>SUM(C21:C25)</f>
        <v>0</v>
      </c>
    </row>
    <row r="21" spans="1:3" ht="23.25" customHeight="1">
      <c r="A21" s="232">
        <v>19</v>
      </c>
      <c r="B21" s="244" t="s">
        <v>3540</v>
      </c>
      <c r="C21" s="245"/>
    </row>
    <row r="22" spans="1:3" ht="23.25" customHeight="1">
      <c r="A22" s="232">
        <v>20</v>
      </c>
      <c r="B22" s="244" t="s">
        <v>3541</v>
      </c>
      <c r="C22" s="245"/>
    </row>
    <row r="23" spans="1:3" ht="23.25" customHeight="1">
      <c r="A23" s="232">
        <v>21</v>
      </c>
      <c r="B23" s="244" t="s">
        <v>3542</v>
      </c>
      <c r="C23" s="245"/>
    </row>
    <row r="24" spans="1:3" ht="23.25" customHeight="1">
      <c r="A24" s="232">
        <v>22</v>
      </c>
      <c r="B24" s="244" t="s">
        <v>3543</v>
      </c>
      <c r="C24" s="245"/>
    </row>
    <row r="25" spans="1:3" ht="23.25" customHeight="1">
      <c r="A25" s="232">
        <v>23</v>
      </c>
      <c r="B25" s="244" t="s">
        <v>3544</v>
      </c>
      <c r="C25" s="245"/>
    </row>
    <row r="26" spans="1:3" ht="23.25" customHeight="1">
      <c r="A26" s="232">
        <v>24</v>
      </c>
      <c r="B26" s="242" t="s">
        <v>3545</v>
      </c>
      <c r="C26" s="246">
        <f>SUM(C27:C30)</f>
        <v>0</v>
      </c>
    </row>
    <row r="27" spans="1:3" ht="23.25" customHeight="1">
      <c r="A27" s="232">
        <v>25</v>
      </c>
      <c r="B27" s="244" t="s">
        <v>3546</v>
      </c>
      <c r="C27" s="245"/>
    </row>
    <row r="28" spans="1:3" ht="23.25" customHeight="1">
      <c r="A28" s="232">
        <v>26</v>
      </c>
      <c r="B28" s="244" t="s">
        <v>3547</v>
      </c>
      <c r="C28" s="245"/>
    </row>
    <row r="29" spans="1:3" ht="23.25" customHeight="1">
      <c r="A29" s="232">
        <v>27</v>
      </c>
      <c r="B29" s="244" t="s">
        <v>3548</v>
      </c>
      <c r="C29" s="245"/>
    </row>
    <row r="30" spans="1:3" ht="23.25" customHeight="1">
      <c r="A30" s="232">
        <v>28</v>
      </c>
      <c r="B30" s="244" t="s">
        <v>3549</v>
      </c>
      <c r="C30" s="245"/>
    </row>
  </sheetData>
  <sheetProtection password="CF88" sheet="1" objects="1" scenarios="1"/>
  <mergeCells count="1">
    <mergeCell ref="A1:C1"/>
  </mergeCells>
  <phoneticPr fontId="54" type="noConversion"/>
  <pageMargins left="0.69930555555555596" right="0.69930555555555596" top="0.75" bottom="0.75" header="0.3" footer="0.3"/>
  <pageSetup paperSize="9"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H30"/>
  <sheetViews>
    <sheetView workbookViewId="0">
      <pane xSplit="2" ySplit="4" topLeftCell="C16" activePane="bottomRight" state="frozen"/>
      <selection pane="topRight"/>
      <selection pane="bottomLeft"/>
      <selection pane="bottomRight" activeCell="E28" sqref="E28"/>
    </sheetView>
  </sheetViews>
  <sheetFormatPr defaultColWidth="9" defaultRowHeight="13.8"/>
  <cols>
    <col min="1" max="1" width="3.88671875" style="2" customWidth="1"/>
    <col min="2" max="2" width="28.44140625" style="2" customWidth="1"/>
    <col min="3" max="3" width="13.21875" style="2" customWidth="1"/>
    <col min="4" max="4" width="8.5546875" style="2" customWidth="1"/>
    <col min="5" max="5" width="12.77734375" style="2" customWidth="1"/>
    <col min="6" max="6" width="8.5546875" style="2" customWidth="1"/>
    <col min="7" max="7" width="11.5546875" style="2" customWidth="1"/>
    <col min="8" max="8" width="8.33203125" style="2" customWidth="1"/>
    <col min="9" max="16384" width="9" style="2"/>
  </cols>
  <sheetData>
    <row r="1" spans="1:8" ht="27.75" customHeight="1">
      <c r="A1" s="723" t="s">
        <v>3550</v>
      </c>
      <c r="B1" s="723"/>
      <c r="C1" s="723"/>
      <c r="D1" s="723"/>
      <c r="E1" s="723"/>
      <c r="F1" s="723"/>
      <c r="G1" s="723"/>
      <c r="H1" s="723"/>
    </row>
    <row r="2" spans="1:8" ht="24" customHeight="1">
      <c r="A2" s="728" t="s">
        <v>3355</v>
      </c>
      <c r="B2" s="730" t="s">
        <v>3357</v>
      </c>
      <c r="C2" s="732" t="s">
        <v>3551</v>
      </c>
      <c r="D2" s="732" t="s">
        <v>3552</v>
      </c>
      <c r="E2" s="730" t="s">
        <v>3553</v>
      </c>
      <c r="F2" s="732" t="s">
        <v>3552</v>
      </c>
      <c r="G2" s="730" t="s">
        <v>3554</v>
      </c>
      <c r="H2" s="734" t="s">
        <v>3552</v>
      </c>
    </row>
    <row r="3" spans="1:8">
      <c r="A3" s="729"/>
      <c r="B3" s="731"/>
      <c r="C3" s="733"/>
      <c r="D3" s="733"/>
      <c r="E3" s="731"/>
      <c r="F3" s="733"/>
      <c r="G3" s="731"/>
      <c r="H3" s="735"/>
    </row>
    <row r="4" spans="1:8" ht="24" customHeight="1">
      <c r="A4" s="729"/>
      <c r="B4" s="731"/>
      <c r="C4" s="552">
        <v>1</v>
      </c>
      <c r="D4" s="552">
        <v>2</v>
      </c>
      <c r="E4" s="551">
        <v>3</v>
      </c>
      <c r="F4" s="552">
        <v>4</v>
      </c>
      <c r="G4" s="551">
        <v>5</v>
      </c>
      <c r="H4" s="233">
        <v>6</v>
      </c>
    </row>
    <row r="5" spans="1:8" ht="24" customHeight="1">
      <c r="A5" s="550">
        <v>1</v>
      </c>
      <c r="B5" s="234" t="s">
        <v>3555</v>
      </c>
      <c r="C5" s="439"/>
      <c r="D5" s="551" t="s">
        <v>3252</v>
      </c>
      <c r="E5" s="171"/>
      <c r="F5" s="551" t="s">
        <v>4467</v>
      </c>
      <c r="G5" s="551" t="s">
        <v>3252</v>
      </c>
      <c r="H5" s="233" t="s">
        <v>3252</v>
      </c>
    </row>
    <row r="6" spans="1:8" ht="24" customHeight="1">
      <c r="A6" s="550">
        <v>2</v>
      </c>
      <c r="B6" s="234" t="s">
        <v>3556</v>
      </c>
      <c r="C6" s="439"/>
      <c r="D6" s="171"/>
      <c r="E6" s="171"/>
      <c r="F6" s="171"/>
      <c r="G6" s="551" t="s">
        <v>3252</v>
      </c>
      <c r="H6" s="233" t="s">
        <v>3252</v>
      </c>
    </row>
    <row r="7" spans="1:8" ht="24" customHeight="1">
      <c r="A7" s="550">
        <v>3</v>
      </c>
      <c r="B7" s="234" t="s">
        <v>3557</v>
      </c>
      <c r="C7" s="439"/>
      <c r="D7" s="171"/>
      <c r="E7" s="171"/>
      <c r="F7" s="171"/>
      <c r="G7" s="551" t="s">
        <v>3252</v>
      </c>
      <c r="H7" s="233" t="s">
        <v>3252</v>
      </c>
    </row>
    <row r="8" spans="1:8" ht="24" customHeight="1">
      <c r="A8" s="550">
        <v>4</v>
      </c>
      <c r="B8" s="234" t="s">
        <v>3558</v>
      </c>
      <c r="C8" s="439"/>
      <c r="D8" s="551" t="s">
        <v>3252</v>
      </c>
      <c r="E8" s="171"/>
      <c r="F8" s="551" t="s">
        <v>3252</v>
      </c>
      <c r="G8" s="551" t="s">
        <v>3252</v>
      </c>
      <c r="H8" s="233" t="s">
        <v>3252</v>
      </c>
    </row>
    <row r="9" spans="1:8" ht="24" customHeight="1">
      <c r="A9" s="550">
        <v>5</v>
      </c>
      <c r="B9" s="234" t="s">
        <v>3559</v>
      </c>
      <c r="C9" s="439"/>
      <c r="D9" s="551" t="s">
        <v>3252</v>
      </c>
      <c r="E9" s="171"/>
      <c r="F9" s="551" t="s">
        <v>3252</v>
      </c>
      <c r="G9" s="551" t="s">
        <v>3252</v>
      </c>
      <c r="H9" s="233" t="s">
        <v>3252</v>
      </c>
    </row>
    <row r="10" spans="1:8" ht="24" customHeight="1">
      <c r="A10" s="550">
        <v>6</v>
      </c>
      <c r="B10" s="234" t="s">
        <v>3560</v>
      </c>
      <c r="C10" s="439"/>
      <c r="D10" s="171"/>
      <c r="E10" s="171"/>
      <c r="F10" s="171"/>
      <c r="G10" s="171"/>
      <c r="H10" s="82"/>
    </row>
    <row r="11" spans="1:8" ht="24" customHeight="1">
      <c r="A11" s="550">
        <v>7</v>
      </c>
      <c r="B11" s="234" t="s">
        <v>3561</v>
      </c>
      <c r="C11" s="439"/>
      <c r="D11" s="551" t="s">
        <v>3252</v>
      </c>
      <c r="E11" s="171"/>
      <c r="F11" s="551" t="s">
        <v>3252</v>
      </c>
      <c r="G11" s="551" t="s">
        <v>3252</v>
      </c>
      <c r="H11" s="233" t="s">
        <v>3252</v>
      </c>
    </row>
    <row r="12" spans="1:8" ht="24" customHeight="1">
      <c r="A12" s="550">
        <v>8</v>
      </c>
      <c r="B12" s="234" t="s">
        <v>3562</v>
      </c>
      <c r="C12" s="439"/>
      <c r="D12" s="551" t="s">
        <v>3252</v>
      </c>
      <c r="E12" s="171"/>
      <c r="F12" s="551" t="s">
        <v>3252</v>
      </c>
      <c r="G12" s="551" t="s">
        <v>3252</v>
      </c>
      <c r="H12" s="233" t="s">
        <v>3252</v>
      </c>
    </row>
    <row r="13" spans="1:8" ht="24" customHeight="1">
      <c r="A13" s="550">
        <v>9</v>
      </c>
      <c r="B13" s="234" t="s">
        <v>3563</v>
      </c>
      <c r="C13" s="439"/>
      <c r="D13" s="551" t="s">
        <v>3252</v>
      </c>
      <c r="E13" s="171"/>
      <c r="F13" s="551" t="s">
        <v>3252</v>
      </c>
      <c r="G13" s="551" t="s">
        <v>3252</v>
      </c>
      <c r="H13" s="233" t="s">
        <v>3252</v>
      </c>
    </row>
    <row r="14" spans="1:8" ht="24" customHeight="1">
      <c r="A14" s="550">
        <v>10</v>
      </c>
      <c r="B14" s="234" t="s">
        <v>3564</v>
      </c>
      <c r="C14" s="439"/>
      <c r="D14" s="551" t="s">
        <v>3252</v>
      </c>
      <c r="E14" s="171"/>
      <c r="F14" s="551" t="s">
        <v>3252</v>
      </c>
      <c r="G14" s="551" t="s">
        <v>3252</v>
      </c>
      <c r="H14" s="233" t="s">
        <v>3252</v>
      </c>
    </row>
    <row r="15" spans="1:8" ht="24" customHeight="1">
      <c r="A15" s="550">
        <v>11</v>
      </c>
      <c r="B15" s="234" t="s">
        <v>3565</v>
      </c>
      <c r="C15" s="439"/>
      <c r="D15" s="171"/>
      <c r="E15" s="171"/>
      <c r="F15" s="171"/>
      <c r="G15" s="551" t="s">
        <v>3252</v>
      </c>
      <c r="H15" s="233" t="s">
        <v>3252</v>
      </c>
    </row>
    <row r="16" spans="1:8" ht="24" customHeight="1">
      <c r="A16" s="550">
        <v>12</v>
      </c>
      <c r="B16" s="234" t="s">
        <v>3566</v>
      </c>
      <c r="C16" s="439"/>
      <c r="D16" s="551" t="s">
        <v>3252</v>
      </c>
      <c r="E16" s="171"/>
      <c r="F16" s="551" t="s">
        <v>3252</v>
      </c>
      <c r="G16" s="551" t="s">
        <v>3252</v>
      </c>
      <c r="H16" s="233" t="s">
        <v>3252</v>
      </c>
    </row>
    <row r="17" spans="1:8" ht="24" customHeight="1">
      <c r="A17" s="550">
        <v>13</v>
      </c>
      <c r="B17" s="234" t="s">
        <v>3567</v>
      </c>
      <c r="C17" s="439"/>
      <c r="D17" s="551" t="s">
        <v>3252</v>
      </c>
      <c r="E17" s="171"/>
      <c r="F17" s="551" t="s">
        <v>3252</v>
      </c>
      <c r="G17" s="551" t="s">
        <v>3252</v>
      </c>
      <c r="H17" s="233" t="s">
        <v>3252</v>
      </c>
    </row>
    <row r="18" spans="1:8" ht="24" customHeight="1">
      <c r="A18" s="550">
        <v>14</v>
      </c>
      <c r="B18" s="234" t="s">
        <v>3568</v>
      </c>
      <c r="C18" s="439"/>
      <c r="D18" s="551" t="s">
        <v>3252</v>
      </c>
      <c r="E18" s="171"/>
      <c r="F18" s="551" t="s">
        <v>3252</v>
      </c>
      <c r="G18" s="551" t="s">
        <v>3252</v>
      </c>
      <c r="H18" s="233" t="s">
        <v>3252</v>
      </c>
    </row>
    <row r="19" spans="1:8" ht="24" customHeight="1">
      <c r="A19" s="550">
        <v>15</v>
      </c>
      <c r="B19" s="234" t="s">
        <v>3569</v>
      </c>
      <c r="C19" s="439"/>
      <c r="D19" s="171"/>
      <c r="E19" s="171"/>
      <c r="F19" s="171"/>
      <c r="G19" s="551" t="s">
        <v>3252</v>
      </c>
      <c r="H19" s="233" t="s">
        <v>3252</v>
      </c>
    </row>
    <row r="20" spans="1:8" ht="24" customHeight="1">
      <c r="A20" s="550">
        <v>16</v>
      </c>
      <c r="B20" s="234" t="s">
        <v>3570</v>
      </c>
      <c r="C20" s="439"/>
      <c r="D20" s="171"/>
      <c r="E20" s="171"/>
      <c r="F20" s="171"/>
      <c r="G20" s="551" t="s">
        <v>3252</v>
      </c>
      <c r="H20" s="233" t="s">
        <v>3252</v>
      </c>
    </row>
    <row r="21" spans="1:8" ht="24" customHeight="1">
      <c r="A21" s="550">
        <v>17</v>
      </c>
      <c r="B21" s="234" t="s">
        <v>3571</v>
      </c>
      <c r="C21" s="439"/>
      <c r="D21" s="551" t="s">
        <v>3252</v>
      </c>
      <c r="E21" s="171"/>
      <c r="F21" s="551" t="s">
        <v>3252</v>
      </c>
      <c r="G21" s="551" t="s">
        <v>3252</v>
      </c>
      <c r="H21" s="233" t="s">
        <v>3252</v>
      </c>
    </row>
    <row r="22" spans="1:8" ht="24" customHeight="1">
      <c r="A22" s="550">
        <v>18</v>
      </c>
      <c r="B22" s="234" t="s">
        <v>3572</v>
      </c>
      <c r="C22" s="439"/>
      <c r="D22" s="171"/>
      <c r="E22" s="171"/>
      <c r="F22" s="171"/>
      <c r="G22" s="551" t="s">
        <v>3252</v>
      </c>
      <c r="H22" s="233" t="s">
        <v>3252</v>
      </c>
    </row>
    <row r="23" spans="1:8" ht="24" customHeight="1">
      <c r="A23" s="550">
        <v>19</v>
      </c>
      <c r="B23" s="234" t="s">
        <v>3573</v>
      </c>
      <c r="C23" s="439"/>
      <c r="D23" s="171"/>
      <c r="E23" s="171"/>
      <c r="F23" s="171"/>
      <c r="G23" s="551" t="s">
        <v>3252</v>
      </c>
      <c r="H23" s="233" t="s">
        <v>3252</v>
      </c>
    </row>
    <row r="24" spans="1:8" ht="24" customHeight="1">
      <c r="A24" s="550">
        <v>20</v>
      </c>
      <c r="B24" s="234" t="s">
        <v>3574</v>
      </c>
      <c r="C24" s="439"/>
      <c r="D24" s="551" t="s">
        <v>3252</v>
      </c>
      <c r="E24" s="171"/>
      <c r="F24" s="551" t="s">
        <v>3252</v>
      </c>
      <c r="G24" s="551" t="s">
        <v>3252</v>
      </c>
      <c r="H24" s="233" t="s">
        <v>3252</v>
      </c>
    </row>
    <row r="25" spans="1:8" ht="24" customHeight="1">
      <c r="A25" s="550">
        <v>21</v>
      </c>
      <c r="B25" s="234" t="s">
        <v>3575</v>
      </c>
      <c r="C25" s="235" t="s">
        <v>3252</v>
      </c>
      <c r="D25" s="551" t="s">
        <v>3252</v>
      </c>
      <c r="E25" s="551" t="s">
        <v>3252</v>
      </c>
      <c r="F25" s="551" t="s">
        <v>3252</v>
      </c>
      <c r="G25" s="171"/>
      <c r="H25" s="82"/>
    </row>
    <row r="26" spans="1:8" ht="24" customHeight="1">
      <c r="A26" s="550">
        <v>22</v>
      </c>
      <c r="B26" s="234" t="s">
        <v>3576</v>
      </c>
      <c r="C26" s="235" t="s">
        <v>3252</v>
      </c>
      <c r="D26" s="551" t="s">
        <v>3252</v>
      </c>
      <c r="E26" s="551" t="s">
        <v>3252</v>
      </c>
      <c r="F26" s="551" t="s">
        <v>3252</v>
      </c>
      <c r="G26" s="171"/>
      <c r="H26" s="82"/>
    </row>
    <row r="27" spans="1:8" ht="24" customHeight="1">
      <c r="A27" s="550">
        <v>23</v>
      </c>
      <c r="B27" s="234" t="s">
        <v>3577</v>
      </c>
      <c r="C27" s="235" t="s">
        <v>3252</v>
      </c>
      <c r="D27" s="551" t="s">
        <v>3252</v>
      </c>
      <c r="E27" s="235" t="s">
        <v>3252</v>
      </c>
      <c r="F27" s="551" t="s">
        <v>3252</v>
      </c>
      <c r="G27" s="439"/>
      <c r="H27" s="236" t="s">
        <v>3252</v>
      </c>
    </row>
    <row r="28" spans="1:8" ht="24" customHeight="1">
      <c r="A28" s="550">
        <v>24</v>
      </c>
      <c r="B28" s="234" t="s">
        <v>3578</v>
      </c>
      <c r="C28" s="235" t="s">
        <v>3252</v>
      </c>
      <c r="D28" s="551" t="s">
        <v>3252</v>
      </c>
      <c r="E28" s="439"/>
      <c r="F28" s="235" t="s">
        <v>3252</v>
      </c>
      <c r="G28" s="551" t="s">
        <v>3252</v>
      </c>
      <c r="H28" s="236" t="s">
        <v>3252</v>
      </c>
    </row>
    <row r="29" spans="1:8" ht="24" customHeight="1">
      <c r="A29" s="550">
        <v>25</v>
      </c>
      <c r="B29" s="234" t="s">
        <v>3579</v>
      </c>
      <c r="C29" s="439"/>
      <c r="D29" s="171"/>
      <c r="E29" s="439"/>
      <c r="F29" s="171"/>
      <c r="G29" s="439"/>
      <c r="H29" s="440"/>
    </row>
    <row r="30" spans="1:8" ht="24" customHeight="1">
      <c r="A30" s="237">
        <v>26</v>
      </c>
      <c r="B30" s="238" t="s">
        <v>3580</v>
      </c>
      <c r="C30" s="239">
        <f t="shared" ref="C30:H30" si="0">SUM(C5:C29)</f>
        <v>0</v>
      </c>
      <c r="D30" s="239">
        <f t="shared" si="0"/>
        <v>0</v>
      </c>
      <c r="E30" s="239">
        <f t="shared" si="0"/>
        <v>0</v>
      </c>
      <c r="F30" s="239">
        <f t="shared" si="0"/>
        <v>0</v>
      </c>
      <c r="G30" s="239">
        <f t="shared" si="0"/>
        <v>0</v>
      </c>
      <c r="H30" s="587">
        <f t="shared" si="0"/>
        <v>0</v>
      </c>
    </row>
  </sheetData>
  <sheetProtection algorithmName="SHA-512" hashValue="Tdv8R13KjShv948NchK7ny2vVt/5y4n0FxwfvzSxDl7URGBw8wvxSudc8h+33BsngPWoafZulNIiHfF7V9RTZg==" saltValue="GyenQDkpUxTJ/1lEGSnepA==" spinCount="100000" sheet="1" objects="1" scenarios="1"/>
  <mergeCells count="9">
    <mergeCell ref="A1:H1"/>
    <mergeCell ref="A2:A4"/>
    <mergeCell ref="B2:B4"/>
    <mergeCell ref="C2:C3"/>
    <mergeCell ref="D2:D3"/>
    <mergeCell ref="E2:E3"/>
    <mergeCell ref="F2:F3"/>
    <mergeCell ref="G2:G3"/>
    <mergeCell ref="H2:H3"/>
  </mergeCells>
  <phoneticPr fontId="54" type="noConversion"/>
  <pageMargins left="0.39370078740157483" right="0.19685039370078741" top="0.74803149606299213" bottom="0.74803149606299213" header="0.31496062992125984" footer="0.31496062992125984"/>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49"/>
  <sheetViews>
    <sheetView zoomScaleNormal="100" workbookViewId="0">
      <pane ySplit="5" topLeftCell="A6" activePane="bottomLeft" state="frozen"/>
      <selection pane="bottomLeft" activeCell="J17" sqref="J17"/>
    </sheetView>
  </sheetViews>
  <sheetFormatPr defaultColWidth="9" defaultRowHeight="13.8"/>
  <cols>
    <col min="1" max="1" width="42.21875" style="174" customWidth="1"/>
    <col min="2" max="2" width="23" customWidth="1"/>
    <col min="3" max="3" width="23.77734375" customWidth="1"/>
  </cols>
  <sheetData>
    <row r="1" spans="1:6" ht="30" customHeight="1">
      <c r="A1" s="599" t="s">
        <v>0</v>
      </c>
      <c r="B1" s="599"/>
      <c r="C1" s="599"/>
      <c r="D1" s="319"/>
      <c r="E1" s="319"/>
      <c r="F1" s="319"/>
    </row>
    <row r="2" spans="1:6" ht="15.6">
      <c r="A2" s="600" t="s">
        <v>80</v>
      </c>
      <c r="B2" s="600"/>
      <c r="C2" s="600"/>
      <c r="D2" s="320"/>
      <c r="E2" s="320"/>
      <c r="F2" s="320"/>
    </row>
    <row r="3" spans="1:6">
      <c r="A3" s="601" t="s">
        <v>2</v>
      </c>
      <c r="B3" s="601"/>
      <c r="C3" s="601"/>
      <c r="D3" s="143"/>
      <c r="E3" s="143"/>
      <c r="F3" s="143"/>
    </row>
    <row r="4" spans="1:6" ht="20.25" customHeight="1">
      <c r="A4" s="322" t="s">
        <v>3</v>
      </c>
      <c r="B4" s="281" t="s">
        <v>81</v>
      </c>
      <c r="C4" s="321" t="s">
        <v>5</v>
      </c>
      <c r="F4" s="323"/>
    </row>
    <row r="5" spans="1:6" ht="19.5" customHeight="1">
      <c r="A5" s="324" t="s">
        <v>82</v>
      </c>
      <c r="B5" s="325" t="s">
        <v>83</v>
      </c>
      <c r="C5" s="326" t="s">
        <v>84</v>
      </c>
    </row>
    <row r="6" spans="1:6" ht="19.5" customHeight="1">
      <c r="A6" s="327" t="s">
        <v>85</v>
      </c>
      <c r="B6" s="328"/>
      <c r="C6" s="329"/>
    </row>
    <row r="7" spans="1:6" ht="19.5" customHeight="1">
      <c r="A7" s="327" t="s">
        <v>86</v>
      </c>
      <c r="B7" s="328"/>
      <c r="C7" s="329"/>
    </row>
    <row r="8" spans="1:6" ht="19.5" customHeight="1">
      <c r="A8" s="330" t="s">
        <v>87</v>
      </c>
      <c r="B8" s="328"/>
      <c r="C8" s="329"/>
    </row>
    <row r="9" spans="1:6" ht="19.5" customHeight="1">
      <c r="A9" s="330" t="s">
        <v>88</v>
      </c>
      <c r="B9" s="328"/>
      <c r="C9" s="329"/>
    </row>
    <row r="10" spans="1:6" ht="19.5" customHeight="1">
      <c r="A10" s="330" t="s">
        <v>89</v>
      </c>
      <c r="B10" s="328"/>
      <c r="C10" s="329"/>
    </row>
    <row r="11" spans="1:6" ht="19.5" customHeight="1">
      <c r="A11" s="330" t="s">
        <v>90</v>
      </c>
      <c r="B11" s="328"/>
      <c r="C11" s="329"/>
    </row>
    <row r="12" spans="1:6" ht="19.5" customHeight="1">
      <c r="A12" s="330" t="s">
        <v>91</v>
      </c>
      <c r="B12" s="328"/>
      <c r="C12" s="329"/>
    </row>
    <row r="13" spans="1:6" ht="19.5" customHeight="1">
      <c r="A13" s="330" t="s">
        <v>92</v>
      </c>
      <c r="B13" s="328"/>
      <c r="C13" s="329"/>
    </row>
    <row r="14" spans="1:6" ht="19.5" customHeight="1">
      <c r="A14" s="327" t="s">
        <v>93</v>
      </c>
      <c r="B14" s="328"/>
      <c r="C14" s="329"/>
    </row>
    <row r="15" spans="1:6" ht="19.5" customHeight="1">
      <c r="A15" s="327" t="s">
        <v>94</v>
      </c>
      <c r="B15" s="328"/>
      <c r="C15" s="329"/>
    </row>
    <row r="16" spans="1:6" ht="19.5" customHeight="1">
      <c r="A16" s="327" t="s">
        <v>95</v>
      </c>
      <c r="B16" s="328"/>
      <c r="C16" s="329"/>
    </row>
    <row r="17" spans="1:3" ht="19.5" customHeight="1">
      <c r="A17" s="327" t="s">
        <v>96</v>
      </c>
      <c r="B17" s="328"/>
      <c r="C17" s="329"/>
    </row>
    <row r="18" spans="1:3" ht="19.5" customHeight="1">
      <c r="A18" s="331" t="s">
        <v>97</v>
      </c>
      <c r="B18" s="328"/>
      <c r="C18" s="329"/>
    </row>
    <row r="19" spans="1:3" ht="19.5" customHeight="1">
      <c r="A19" s="327" t="s">
        <v>98</v>
      </c>
      <c r="B19" s="328"/>
      <c r="C19" s="329"/>
    </row>
    <row r="20" spans="1:3" ht="19.5" customHeight="1">
      <c r="A20" s="331" t="s">
        <v>99</v>
      </c>
      <c r="B20" s="328"/>
      <c r="C20" s="329"/>
    </row>
    <row r="21" spans="1:3" ht="19.5" customHeight="1">
      <c r="A21" s="331" t="s">
        <v>100</v>
      </c>
      <c r="B21" s="328"/>
      <c r="C21" s="329"/>
    </row>
    <row r="22" spans="1:3" ht="19.5" customHeight="1">
      <c r="A22" s="331" t="s">
        <v>101</v>
      </c>
      <c r="B22" s="328"/>
      <c r="C22" s="329"/>
    </row>
    <row r="23" spans="1:3" ht="19.5" customHeight="1">
      <c r="A23" s="332" t="s">
        <v>102</v>
      </c>
      <c r="B23" s="333">
        <f>B6-B7-B8-B9-B10-B11-B12-B15-B16+B17</f>
        <v>0</v>
      </c>
      <c r="C23" s="334"/>
    </row>
    <row r="24" spans="1:3" ht="19.5" customHeight="1">
      <c r="A24" s="327" t="s">
        <v>103</v>
      </c>
      <c r="B24" s="328"/>
      <c r="C24" s="329"/>
    </row>
    <row r="25" spans="1:3" ht="19.5" customHeight="1">
      <c r="A25" s="327" t="s">
        <v>104</v>
      </c>
      <c r="B25" s="328"/>
      <c r="C25" s="329"/>
    </row>
    <row r="26" spans="1:3" ht="19.5" customHeight="1">
      <c r="A26" s="332" t="s">
        <v>105</v>
      </c>
      <c r="B26" s="333"/>
      <c r="C26" s="334"/>
    </row>
    <row r="27" spans="1:3" ht="19.5" customHeight="1">
      <c r="A27" s="327" t="s">
        <v>106</v>
      </c>
      <c r="B27" s="328"/>
      <c r="C27" s="329"/>
    </row>
    <row r="28" spans="1:3" ht="19.5" customHeight="1">
      <c r="A28" s="332" t="s">
        <v>107</v>
      </c>
      <c r="B28" s="333"/>
      <c r="C28" s="334"/>
    </row>
    <row r="29" spans="1:3" ht="19.5" customHeight="1">
      <c r="A29" s="335" t="s">
        <v>108</v>
      </c>
      <c r="B29" s="328"/>
      <c r="C29" s="329"/>
    </row>
    <row r="30" spans="1:3" ht="19.5" customHeight="1">
      <c r="A30" s="335" t="s">
        <v>109</v>
      </c>
      <c r="B30" s="328"/>
      <c r="C30" s="329"/>
    </row>
    <row r="31" spans="1:3" ht="19.5" customHeight="1">
      <c r="A31" s="336" t="s">
        <v>110</v>
      </c>
      <c r="B31" s="333"/>
      <c r="C31" s="334"/>
    </row>
    <row r="32" spans="1:3" ht="19.5" customHeight="1">
      <c r="A32" s="327" t="s">
        <v>111</v>
      </c>
      <c r="B32" s="328"/>
      <c r="C32" s="329"/>
    </row>
    <row r="33" spans="1:3" ht="19.5" customHeight="1">
      <c r="A33" s="327" t="s">
        <v>112</v>
      </c>
      <c r="B33" s="328"/>
      <c r="C33" s="329"/>
    </row>
    <row r="34" spans="1:3" ht="19.5" customHeight="1">
      <c r="A34" s="327" t="s">
        <v>113</v>
      </c>
      <c r="B34" s="328"/>
      <c r="C34" s="329"/>
    </row>
    <row r="35" spans="1:3" ht="19.5" customHeight="1">
      <c r="A35" s="327" t="s">
        <v>114</v>
      </c>
      <c r="B35" s="328"/>
      <c r="C35" s="329"/>
    </row>
    <row r="36" spans="1:3" ht="19.5" customHeight="1">
      <c r="A36" s="327" t="s">
        <v>115</v>
      </c>
      <c r="B36" s="328"/>
      <c r="C36" s="329"/>
    </row>
    <row r="37" spans="1:3" ht="19.5" customHeight="1">
      <c r="A37" s="337" t="s">
        <v>116</v>
      </c>
      <c r="B37" s="328"/>
      <c r="C37" s="329"/>
    </row>
    <row r="38" spans="1:3" ht="19.5" customHeight="1">
      <c r="A38" s="327" t="s">
        <v>117</v>
      </c>
      <c r="B38" s="328"/>
      <c r="C38" s="329"/>
    </row>
    <row r="39" spans="1:3" ht="19.5" customHeight="1">
      <c r="A39" s="327" t="s">
        <v>118</v>
      </c>
      <c r="B39" s="328"/>
      <c r="C39" s="329"/>
    </row>
    <row r="40" spans="1:3" ht="19.5" customHeight="1">
      <c r="A40" s="327" t="s">
        <v>119</v>
      </c>
      <c r="B40" s="328"/>
      <c r="C40" s="329"/>
    </row>
    <row r="41" spans="1:3" ht="19.5" customHeight="1">
      <c r="A41" s="327" t="s">
        <v>120</v>
      </c>
      <c r="B41" s="328"/>
      <c r="C41" s="329"/>
    </row>
    <row r="42" spans="1:3" ht="19.5" customHeight="1">
      <c r="A42" s="327" t="s">
        <v>121</v>
      </c>
      <c r="B42" s="328"/>
      <c r="C42" s="329"/>
    </row>
    <row r="43" spans="1:3" ht="19.5" customHeight="1">
      <c r="A43" s="327" t="s">
        <v>122</v>
      </c>
      <c r="B43" s="328"/>
      <c r="C43" s="329"/>
    </row>
    <row r="44" spans="1:3" ht="19.5" customHeight="1">
      <c r="A44" s="327" t="s">
        <v>123</v>
      </c>
      <c r="B44" s="328"/>
      <c r="C44" s="329"/>
    </row>
    <row r="45" spans="1:3" ht="19.5" customHeight="1">
      <c r="A45" s="337" t="s">
        <v>116</v>
      </c>
      <c r="B45" s="328"/>
      <c r="C45" s="329"/>
    </row>
    <row r="46" spans="1:3" ht="19.5" customHeight="1">
      <c r="A46" s="336" t="s">
        <v>124</v>
      </c>
      <c r="B46" s="333"/>
      <c r="C46" s="334"/>
    </row>
    <row r="47" spans="1:3" ht="19.5" customHeight="1">
      <c r="A47" s="336" t="s">
        <v>125</v>
      </c>
      <c r="B47" s="333"/>
      <c r="C47" s="334"/>
    </row>
    <row r="48" spans="1:3" ht="19.5" customHeight="1">
      <c r="A48" s="327" t="s">
        <v>126</v>
      </c>
      <c r="B48" s="328"/>
      <c r="C48" s="329"/>
    </row>
    <row r="49" spans="1:3" ht="19.5" customHeight="1">
      <c r="A49" s="338" t="s">
        <v>127</v>
      </c>
      <c r="B49" s="339"/>
      <c r="C49" s="340"/>
    </row>
  </sheetData>
  <mergeCells count="3">
    <mergeCell ref="A1:C1"/>
    <mergeCell ref="A2:C2"/>
    <mergeCell ref="A3:C3"/>
  </mergeCells>
  <phoneticPr fontId="54" type="noConversion"/>
  <pageMargins left="0.69930555555555596" right="0.69930555555555596" top="0.75" bottom="0.75" header="0.3" footer="0.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G55"/>
  <sheetViews>
    <sheetView workbookViewId="0">
      <pane xSplit="6" ySplit="3" topLeftCell="G4" activePane="bottomRight" state="frozen"/>
      <selection pane="topRight" activeCell="G1" sqref="G1"/>
      <selection pane="bottomLeft" activeCell="A4" sqref="A4"/>
      <selection pane="bottomRight" activeCell="H24" sqref="H24"/>
    </sheetView>
  </sheetViews>
  <sheetFormatPr defaultColWidth="9" defaultRowHeight="21" customHeight="1"/>
  <cols>
    <col min="1" max="1" width="3.109375" style="2" customWidth="1"/>
    <col min="2" max="2" width="69.77734375" style="2" customWidth="1"/>
    <col min="3" max="4" width="13.21875" style="2" customWidth="1"/>
    <col min="5" max="5" width="11.33203125" style="2" customWidth="1"/>
    <col min="6" max="6" width="13.21875" style="2" customWidth="1"/>
    <col min="7" max="7" width="18.77734375" style="2" customWidth="1"/>
    <col min="8" max="16384" width="9" style="2"/>
  </cols>
  <sheetData>
    <row r="1" spans="1:6" ht="25.5" customHeight="1">
      <c r="A1" s="718" t="s">
        <v>4563</v>
      </c>
      <c r="B1" s="718"/>
      <c r="C1" s="718"/>
      <c r="D1" s="718"/>
      <c r="E1" s="718"/>
      <c r="F1" s="718"/>
    </row>
    <row r="2" spans="1:6" ht="15" customHeight="1">
      <c r="A2" s="738" t="s">
        <v>3581</v>
      </c>
      <c r="B2" s="740" t="s">
        <v>3357</v>
      </c>
      <c r="C2" s="553" t="s">
        <v>3582</v>
      </c>
      <c r="D2" s="553" t="s">
        <v>3583</v>
      </c>
      <c r="E2" s="553" t="s">
        <v>3584</v>
      </c>
      <c r="F2" s="199" t="s">
        <v>3585</v>
      </c>
    </row>
    <row r="3" spans="1:6" ht="12" customHeight="1">
      <c r="A3" s="739"/>
      <c r="B3" s="741"/>
      <c r="C3" s="554">
        <v>1</v>
      </c>
      <c r="D3" s="554">
        <v>2</v>
      </c>
      <c r="E3" s="554">
        <v>3</v>
      </c>
      <c r="F3" s="85">
        <v>4</v>
      </c>
    </row>
    <row r="4" spans="1:6" ht="15" customHeight="1">
      <c r="A4" s="555">
        <v>1</v>
      </c>
      <c r="B4" s="556" t="s">
        <v>3586</v>
      </c>
      <c r="C4" s="215" t="s">
        <v>3252</v>
      </c>
      <c r="D4" s="215" t="s">
        <v>4452</v>
      </c>
      <c r="E4" s="216">
        <f>SUM(E5:E14)</f>
        <v>0</v>
      </c>
      <c r="F4" s="164">
        <f>SUM(F5:F14)</f>
        <v>0</v>
      </c>
    </row>
    <row r="5" spans="1:6" ht="15" customHeight="1">
      <c r="A5" s="555">
        <v>2</v>
      </c>
      <c r="B5" s="217" t="s">
        <v>3587</v>
      </c>
      <c r="C5" s="218" t="s">
        <v>3252</v>
      </c>
      <c r="D5" s="133">
        <f>'A105010'!C4</f>
        <v>0</v>
      </c>
      <c r="E5" s="133">
        <f>'A105010'!D4</f>
        <v>0</v>
      </c>
      <c r="F5" s="209" t="s">
        <v>3252</v>
      </c>
    </row>
    <row r="6" spans="1:6" ht="15" customHeight="1">
      <c r="A6" s="555">
        <v>3</v>
      </c>
      <c r="B6" s="219" t="s">
        <v>3588</v>
      </c>
      <c r="C6" s="133">
        <f>'A105020'!D18</f>
        <v>0</v>
      </c>
      <c r="D6" s="133">
        <f>'A105020'!F18</f>
        <v>0</v>
      </c>
      <c r="E6" s="133">
        <f>IF('A105020'!H18&gt;=0,'A105020'!H18,0)</f>
        <v>0</v>
      </c>
      <c r="F6" s="127">
        <f>IF('A105020'!H18&lt;=0,ABS('A105020'!H18),0)</f>
        <v>0</v>
      </c>
    </row>
    <row r="7" spans="1:6" ht="15" customHeight="1">
      <c r="A7" s="555">
        <v>4</v>
      </c>
      <c r="B7" s="219" t="s">
        <v>3589</v>
      </c>
      <c r="C7" s="133">
        <f>'A105030'!C14+'A105030'!J14</f>
        <v>0</v>
      </c>
      <c r="D7" s="133">
        <f>'A105030'!D14+'A105030'!K14</f>
        <v>0</v>
      </c>
      <c r="E7" s="133">
        <f>IF('A105030'!M14&gt;=0,'A105030'!M14,0)</f>
        <v>0</v>
      </c>
      <c r="F7" s="127">
        <f>IF('A105030'!M14&lt;0,ABS('A105030'!M14),0)</f>
        <v>0</v>
      </c>
    </row>
    <row r="8" spans="1:6" ht="15" customHeight="1">
      <c r="A8" s="6">
        <v>5</v>
      </c>
      <c r="B8" s="558" t="s">
        <v>3590</v>
      </c>
      <c r="C8" s="218" t="s">
        <v>3252</v>
      </c>
      <c r="D8" s="218" t="s">
        <v>3252</v>
      </c>
      <c r="E8" s="218" t="s">
        <v>3252</v>
      </c>
      <c r="F8" s="211"/>
    </row>
    <row r="9" spans="1:6" ht="15" customHeight="1">
      <c r="A9" s="6">
        <v>6</v>
      </c>
      <c r="B9" s="557" t="s">
        <v>3591</v>
      </c>
      <c r="C9" s="218" t="s">
        <v>3252</v>
      </c>
      <c r="D9" s="218" t="s">
        <v>3252</v>
      </c>
      <c r="E9" s="220"/>
      <c r="F9" s="209" t="s">
        <v>3252</v>
      </c>
    </row>
    <row r="10" spans="1:6" ht="15" customHeight="1">
      <c r="A10" s="6">
        <v>7</v>
      </c>
      <c r="B10" s="557" t="s">
        <v>3592</v>
      </c>
      <c r="C10" s="144"/>
      <c r="D10" s="218" t="s">
        <v>3252</v>
      </c>
      <c r="E10" s="218">
        <f>IF(C10&lt;0,ABS(C10),0)</f>
        <v>0</v>
      </c>
      <c r="F10" s="209">
        <f>IF(C10&gt;=0,C10,0)</f>
        <v>0</v>
      </c>
    </row>
    <row r="11" spans="1:6" ht="15" customHeight="1">
      <c r="A11" s="6">
        <v>8</v>
      </c>
      <c r="B11" s="557" t="s">
        <v>3593</v>
      </c>
      <c r="C11" s="218" t="s">
        <v>3252</v>
      </c>
      <c r="D11" s="218" t="s">
        <v>3252</v>
      </c>
      <c r="E11" s="133">
        <f>E12</f>
        <v>0</v>
      </c>
      <c r="F11" s="127">
        <f>F12</f>
        <v>0</v>
      </c>
    </row>
    <row r="12" spans="1:6" ht="15" customHeight="1">
      <c r="A12" s="6">
        <v>9</v>
      </c>
      <c r="B12" s="221" t="s">
        <v>3594</v>
      </c>
      <c r="C12" s="218" t="s">
        <v>3252</v>
      </c>
      <c r="D12" s="218" t="s">
        <v>3252</v>
      </c>
      <c r="E12" s="133">
        <f>'A105040'!P11</f>
        <v>0</v>
      </c>
      <c r="F12" s="127">
        <f>'A105040'!F11</f>
        <v>0</v>
      </c>
    </row>
    <row r="13" spans="1:6" ht="15" customHeight="1">
      <c r="A13" s="6">
        <v>10</v>
      </c>
      <c r="B13" s="557" t="s">
        <v>3595</v>
      </c>
      <c r="C13" s="222"/>
      <c r="D13" s="222"/>
      <c r="E13" s="220"/>
      <c r="F13" s="211"/>
    </row>
    <row r="14" spans="1:6" ht="15" customHeight="1">
      <c r="A14" s="6">
        <v>11</v>
      </c>
      <c r="B14" s="557" t="s">
        <v>3596</v>
      </c>
      <c r="C14" s="222"/>
      <c r="D14" s="222"/>
      <c r="E14" s="220"/>
      <c r="F14" s="211"/>
    </row>
    <row r="15" spans="1:6" ht="15" customHeight="1">
      <c r="A15" s="6">
        <v>12</v>
      </c>
      <c r="B15" s="549" t="s">
        <v>3597</v>
      </c>
      <c r="C15" s="215" t="s">
        <v>3252</v>
      </c>
      <c r="D15" s="215" t="s">
        <v>3252</v>
      </c>
      <c r="E15" s="216">
        <f>SUM(E16:E33)-E28</f>
        <v>0</v>
      </c>
      <c r="F15" s="164">
        <f>SUM(F16:F33)</f>
        <v>0</v>
      </c>
    </row>
    <row r="16" spans="1:6" ht="15" customHeight="1">
      <c r="A16" s="6">
        <v>13</v>
      </c>
      <c r="B16" s="219" t="s">
        <v>3598</v>
      </c>
      <c r="C16" s="218" t="s">
        <v>3252</v>
      </c>
      <c r="D16" s="133">
        <f>'A105010'!C14</f>
        <v>0</v>
      </c>
      <c r="E16" s="218" t="s">
        <v>3252</v>
      </c>
      <c r="F16" s="127">
        <f>ABS('A105010'!D14)</f>
        <v>0</v>
      </c>
    </row>
    <row r="17" spans="1:7" ht="15" customHeight="1">
      <c r="A17" s="6">
        <v>14</v>
      </c>
      <c r="B17" s="219" t="s">
        <v>3599</v>
      </c>
      <c r="C17" s="128">
        <f>'A105050'!C16</f>
        <v>0</v>
      </c>
      <c r="D17" s="133">
        <f>'A105050'!G16</f>
        <v>0</v>
      </c>
      <c r="E17" s="133">
        <f>IF(C17-D17&gt;0,C17-D17,0)</f>
        <v>0</v>
      </c>
      <c r="F17" s="127">
        <f>IF(C17-D17&lt;0,ABS(C17-D17),0)</f>
        <v>0</v>
      </c>
    </row>
    <row r="18" spans="1:7" ht="15" customHeight="1">
      <c r="A18" s="6">
        <v>15</v>
      </c>
      <c r="B18" s="557" t="s">
        <v>3600</v>
      </c>
      <c r="C18" s="144"/>
      <c r="D18" s="218">
        <f>MIN(C18*60%,('A100000'!D3+'A105010'!C4+'A105010'!C26-'A105010'!C30)*0.5%)</f>
        <v>0</v>
      </c>
      <c r="E18" s="133">
        <f>IF(C18&gt;D18,C18-D18,0)</f>
        <v>0</v>
      </c>
      <c r="F18" s="209" t="s">
        <v>3252</v>
      </c>
    </row>
    <row r="19" spans="1:7" ht="15" customHeight="1">
      <c r="A19" s="6">
        <v>16</v>
      </c>
      <c r="B19" s="219" t="s">
        <v>3601</v>
      </c>
      <c r="C19" s="218" t="s">
        <v>3252</v>
      </c>
      <c r="D19" s="218" t="s">
        <v>3252</v>
      </c>
      <c r="E19" s="216">
        <f>IF('A105060'!C15&gt;=0,'A105060'!C15,0)</f>
        <v>0</v>
      </c>
      <c r="F19" s="164">
        <f>IF('A105060'!C15&lt;0,ABS('A105060'!C15),0)</f>
        <v>0</v>
      </c>
    </row>
    <row r="20" spans="1:7" ht="15" customHeight="1">
      <c r="A20" s="6">
        <v>17</v>
      </c>
      <c r="B20" s="219" t="s">
        <v>3602</v>
      </c>
      <c r="C20" s="128">
        <f>'A105070'!C12</f>
        <v>0</v>
      </c>
      <c r="D20" s="133">
        <f>'A105070'!F12</f>
        <v>0</v>
      </c>
      <c r="E20" s="133">
        <f>'A105070'!G12</f>
        <v>0</v>
      </c>
      <c r="F20" s="127">
        <f>'A105070'!H12</f>
        <v>0</v>
      </c>
    </row>
    <row r="21" spans="1:7" ht="15" customHeight="1">
      <c r="A21" s="6">
        <v>18</v>
      </c>
      <c r="B21" s="557" t="s">
        <v>3603</v>
      </c>
      <c r="C21" s="144"/>
      <c r="D21" s="144"/>
      <c r="E21" s="133">
        <f>IF(C21-D21&gt;=0,C21-D21,0)</f>
        <v>0</v>
      </c>
      <c r="F21" s="127">
        <f>IF(C21-D21&lt;0,ABS(C21-D21),0)</f>
        <v>0</v>
      </c>
    </row>
    <row r="22" spans="1:7" ht="15" customHeight="1">
      <c r="A22" s="6">
        <v>19</v>
      </c>
      <c r="B22" s="557" t="s">
        <v>3604</v>
      </c>
      <c r="C22" s="144"/>
      <c r="D22" s="218" t="s">
        <v>3252</v>
      </c>
      <c r="E22" s="133">
        <f>C22</f>
        <v>0</v>
      </c>
      <c r="F22" s="209" t="s">
        <v>3252</v>
      </c>
    </row>
    <row r="23" spans="1:7" ht="15" customHeight="1">
      <c r="A23" s="6">
        <v>20</v>
      </c>
      <c r="B23" s="557" t="s">
        <v>3605</v>
      </c>
      <c r="C23" s="144"/>
      <c r="D23" s="218" t="s">
        <v>3252</v>
      </c>
      <c r="E23" s="133">
        <f>C23</f>
        <v>0</v>
      </c>
      <c r="F23" s="209" t="s">
        <v>3252</v>
      </c>
    </row>
    <row r="24" spans="1:7" ht="15" customHeight="1">
      <c r="A24" s="6">
        <v>21</v>
      </c>
      <c r="B24" s="557" t="s">
        <v>3606</v>
      </c>
      <c r="C24" s="144"/>
      <c r="D24" s="218" t="s">
        <v>3252</v>
      </c>
      <c r="E24" s="133">
        <f>C24</f>
        <v>0</v>
      </c>
      <c r="F24" s="209" t="s">
        <v>3252</v>
      </c>
    </row>
    <row r="25" spans="1:7" ht="15" customHeight="1">
      <c r="A25" s="6">
        <v>22</v>
      </c>
      <c r="B25" s="557" t="s">
        <v>3607</v>
      </c>
      <c r="C25" s="144"/>
      <c r="D25" s="144"/>
      <c r="E25" s="133">
        <f>IF(C25&gt;=D25,C25-D25,0)</f>
        <v>0</v>
      </c>
      <c r="F25" s="127">
        <f>IF(C25-D25&lt;0,ABS(C25-D25),0)</f>
        <v>0</v>
      </c>
    </row>
    <row r="26" spans="1:7" ht="15" customHeight="1">
      <c r="A26" s="6">
        <v>23</v>
      </c>
      <c r="B26" s="557" t="s">
        <v>4493</v>
      </c>
      <c r="C26" s="144"/>
      <c r="D26" s="144"/>
      <c r="E26" s="133">
        <f>C26-D26</f>
        <v>0</v>
      </c>
      <c r="F26" s="209" t="s">
        <v>3252</v>
      </c>
    </row>
    <row r="27" spans="1:7" ht="15" customHeight="1">
      <c r="A27" s="6">
        <v>24</v>
      </c>
      <c r="B27" s="557" t="s">
        <v>3608</v>
      </c>
      <c r="C27" s="218" t="s">
        <v>3252</v>
      </c>
      <c r="D27" s="218" t="s">
        <v>3252</v>
      </c>
      <c r="E27" s="133">
        <f>E28</f>
        <v>0</v>
      </c>
      <c r="F27" s="209" t="s">
        <v>3252</v>
      </c>
    </row>
    <row r="28" spans="1:7" ht="20.399999999999999" customHeight="1">
      <c r="A28" s="6">
        <v>25</v>
      </c>
      <c r="B28" s="223" t="s">
        <v>3609</v>
      </c>
      <c r="C28" s="218" t="s">
        <v>3252</v>
      </c>
      <c r="D28" s="218" t="s">
        <v>3252</v>
      </c>
      <c r="E28" s="133">
        <f>'A105040'!M11</f>
        <v>0</v>
      </c>
      <c r="F28" s="209" t="s">
        <v>3252</v>
      </c>
    </row>
    <row r="29" spans="1:7" ht="15" customHeight="1">
      <c r="A29" s="6">
        <v>26</v>
      </c>
      <c r="B29" s="557" t="s">
        <v>3610</v>
      </c>
      <c r="C29" s="144"/>
      <c r="D29" s="144"/>
      <c r="E29" s="133">
        <f>IF(C29&gt;=D29,C29-D29,0)</f>
        <v>0</v>
      </c>
      <c r="F29" s="127">
        <f>IF(C29-D29&lt;0,ABS(C29-D29),0)</f>
        <v>0</v>
      </c>
    </row>
    <row r="30" spans="1:7" ht="15" customHeight="1">
      <c r="A30" s="6">
        <v>27</v>
      </c>
      <c r="B30" s="557" t="s">
        <v>3611</v>
      </c>
      <c r="C30" s="144"/>
      <c r="D30" s="218" t="s">
        <v>3252</v>
      </c>
      <c r="E30" s="133">
        <f>C30</f>
        <v>0</v>
      </c>
      <c r="F30" s="209" t="s">
        <v>3252</v>
      </c>
    </row>
    <row r="31" spans="1:7" ht="15" customHeight="1">
      <c r="A31" s="6">
        <v>28</v>
      </c>
      <c r="B31" s="557" t="s">
        <v>3612</v>
      </c>
      <c r="C31" s="218" t="s">
        <v>3252</v>
      </c>
      <c r="D31" s="218" t="s">
        <v>3252</v>
      </c>
      <c r="E31" s="588"/>
      <c r="F31" s="209" t="s">
        <v>3252</v>
      </c>
      <c r="G31" s="291"/>
    </row>
    <row r="32" spans="1:7" ht="15" customHeight="1">
      <c r="A32" s="6">
        <v>29</v>
      </c>
      <c r="B32" s="557" t="s">
        <v>3613</v>
      </c>
      <c r="C32" s="216">
        <f>'A104000'!E28</f>
        <v>0</v>
      </c>
      <c r="D32" s="144"/>
      <c r="E32" s="133">
        <f>IF(C32&gt;=D32,C32-D32,0)</f>
        <v>0</v>
      </c>
      <c r="F32" s="127">
        <f>IF(C32-D32&lt;0,ABS(C32-D32),0)</f>
        <v>0</v>
      </c>
    </row>
    <row r="33" spans="1:6" ht="15" customHeight="1">
      <c r="A33" s="6">
        <v>30</v>
      </c>
      <c r="B33" s="557" t="s">
        <v>3614</v>
      </c>
      <c r="C33" s="144"/>
      <c r="D33" s="144"/>
      <c r="E33" s="133">
        <f>IF(C33&gt;=D33,C33-D33,0)</f>
        <v>0</v>
      </c>
      <c r="F33" s="127">
        <f>IF(C33-D33&lt;0,ABS(C33-D33),0)</f>
        <v>0</v>
      </c>
    </row>
    <row r="34" spans="1:6" ht="15" customHeight="1">
      <c r="A34" s="6">
        <v>31</v>
      </c>
      <c r="B34" s="556" t="s">
        <v>3615</v>
      </c>
      <c r="C34" s="133" t="s">
        <v>3252</v>
      </c>
      <c r="D34" s="133" t="s">
        <v>3252</v>
      </c>
      <c r="E34" s="128">
        <f>SUM(E35:E38)</f>
        <v>0</v>
      </c>
      <c r="F34" s="145">
        <f>SUM(F35:F38)</f>
        <v>0</v>
      </c>
    </row>
    <row r="35" spans="1:6" ht="15" customHeight="1">
      <c r="A35" s="6">
        <v>32</v>
      </c>
      <c r="B35" s="219" t="s">
        <v>3616</v>
      </c>
      <c r="C35" s="128">
        <f>'A105080'!E40</f>
        <v>0</v>
      </c>
      <c r="D35" s="133">
        <f>'A105080'!H40</f>
        <v>0</v>
      </c>
      <c r="E35" s="133">
        <f>IF(C35&gt;=D35,C35-D35,0)</f>
        <v>0</v>
      </c>
      <c r="F35" s="127">
        <f>IF(C35-D35&lt;0,ABS(C35-D35),0)</f>
        <v>0</v>
      </c>
    </row>
    <row r="36" spans="1:6" ht="15" customHeight="1">
      <c r="A36" s="6">
        <v>33</v>
      </c>
      <c r="B36" s="557" t="s">
        <v>3617</v>
      </c>
      <c r="C36" s="144"/>
      <c r="D36" s="218" t="s">
        <v>3252</v>
      </c>
      <c r="E36" s="133">
        <f>IF(C36&gt;0,C36,0)</f>
        <v>0</v>
      </c>
      <c r="F36" s="127">
        <f>IF(C36&lt;=0,ABS(C36),0)</f>
        <v>0</v>
      </c>
    </row>
    <row r="37" spans="1:6" ht="15" customHeight="1">
      <c r="A37" s="6">
        <v>34</v>
      </c>
      <c r="B37" s="219" t="s">
        <v>3618</v>
      </c>
      <c r="C37" s="128">
        <f>'A105090'!C31</f>
        <v>0</v>
      </c>
      <c r="D37" s="133">
        <f>'A105090'!G31</f>
        <v>0</v>
      </c>
      <c r="E37" s="133">
        <f>IF(C37-D37&gt;=0,C37-D37,0)</f>
        <v>0</v>
      </c>
      <c r="F37" s="127">
        <f>IF(C37-D37&lt;0,ABS(C37-D37),0)</f>
        <v>0</v>
      </c>
    </row>
    <row r="38" spans="1:6" ht="15" customHeight="1">
      <c r="A38" s="6">
        <v>35</v>
      </c>
      <c r="B38" s="557" t="s">
        <v>3619</v>
      </c>
      <c r="C38" s="144"/>
      <c r="D38" s="144"/>
      <c r="E38" s="133">
        <f>IF(C38-D38&gt;0,C38-D38,0)</f>
        <v>0</v>
      </c>
      <c r="F38" s="127">
        <f>IF(C38-D38&lt;=0,ABS(C38-D38),0)</f>
        <v>0</v>
      </c>
    </row>
    <row r="39" spans="1:6" ht="15" customHeight="1">
      <c r="A39" s="6">
        <v>36</v>
      </c>
      <c r="B39" s="549" t="s">
        <v>4555</v>
      </c>
      <c r="C39" s="133" t="s">
        <v>3252</v>
      </c>
      <c r="D39" s="133" t="s">
        <v>3252</v>
      </c>
      <c r="E39" s="128">
        <f>SUM(E40:E46)</f>
        <v>0</v>
      </c>
      <c r="F39" s="145">
        <f>SUM(F40:F46)</f>
        <v>0</v>
      </c>
    </row>
    <row r="40" spans="1:6" ht="15" customHeight="1">
      <c r="A40" s="6">
        <v>37</v>
      </c>
      <c r="B40" s="219" t="s">
        <v>3620</v>
      </c>
      <c r="C40" s="128">
        <f>'A105100'!C20+'A105100'!F20</f>
        <v>0</v>
      </c>
      <c r="D40" s="133">
        <f>'A105100'!D20+'A105100'!G20</f>
        <v>0</v>
      </c>
      <c r="E40" s="133">
        <f>IF('A105100'!I20&gt;=0,'A105100'!I20,0)</f>
        <v>0</v>
      </c>
      <c r="F40" s="127">
        <f>IF('A105100'!I20&lt;0,ABS('A105100'!I20),0)</f>
        <v>0</v>
      </c>
    </row>
    <row r="41" spans="1:6" ht="15" customHeight="1">
      <c r="A41" s="6">
        <v>38</v>
      </c>
      <c r="B41" s="219" t="s">
        <v>3621</v>
      </c>
      <c r="C41" s="218" t="s">
        <v>3252</v>
      </c>
      <c r="D41" s="218" t="s">
        <v>3252</v>
      </c>
      <c r="E41" s="133">
        <f>IF('A105110'!C26&gt;=0,'A105110'!C26,0)</f>
        <v>0</v>
      </c>
      <c r="F41" s="127">
        <f>IF('A105110'!C26&lt;0,ABS('A105110'!C26),0)</f>
        <v>0</v>
      </c>
    </row>
    <row r="42" spans="1:6" ht="15" customHeight="1">
      <c r="A42" s="6">
        <v>39</v>
      </c>
      <c r="B42" s="224" t="s">
        <v>3622</v>
      </c>
      <c r="C42" s="128">
        <f>'A105120'!E46</f>
        <v>0</v>
      </c>
      <c r="D42" s="133">
        <f>'A105120'!F46</f>
        <v>0</v>
      </c>
      <c r="E42" s="133">
        <f>IF(C42-D42&gt;=0,C42-D42,0)</f>
        <v>0</v>
      </c>
      <c r="F42" s="127">
        <f>IF(C42-D42&lt;0,ABS(C42-D42),0)</f>
        <v>0</v>
      </c>
    </row>
    <row r="43" spans="1:6" ht="15" customHeight="1">
      <c r="A43" s="6">
        <v>40</v>
      </c>
      <c r="B43" s="224" t="s">
        <v>4468</v>
      </c>
      <c r="C43" s="218" t="s">
        <v>3252</v>
      </c>
      <c r="D43" s="133">
        <f>'A105010'!C24</f>
        <v>0</v>
      </c>
      <c r="E43" s="133">
        <f>IF('A105010'!D24&gt;=0,'A105010'!C24,0)</f>
        <v>0</v>
      </c>
      <c r="F43" s="127">
        <f>IF('A105010'!D24&lt;0,ABS('A105010'!D24),0)</f>
        <v>0</v>
      </c>
    </row>
    <row r="44" spans="1:6" ht="15" customHeight="1">
      <c r="A44" s="6">
        <v>41</v>
      </c>
      <c r="B44" s="225" t="s">
        <v>4469</v>
      </c>
      <c r="C44" s="144"/>
      <c r="D44" s="144"/>
      <c r="E44" s="133">
        <f>IF(AND(C44&gt;0,C44&lt;D44),D44-C44,0)</f>
        <v>0</v>
      </c>
      <c r="F44" s="127">
        <f>IF(AND(C44&gt;0,C44&gt;D44),ABS(D44-C44),0)</f>
        <v>0</v>
      </c>
    </row>
    <row r="45" spans="1:6" ht="15" customHeight="1">
      <c r="A45" s="6">
        <v>42</v>
      </c>
      <c r="B45" s="225" t="s">
        <v>4491</v>
      </c>
      <c r="C45" s="171"/>
      <c r="D45" s="171"/>
      <c r="E45" s="144"/>
      <c r="F45" s="165"/>
    </row>
    <row r="46" spans="1:6" ht="15" customHeight="1">
      <c r="A46" s="6">
        <v>43</v>
      </c>
      <c r="B46" s="557" t="s">
        <v>4492</v>
      </c>
      <c r="C46" s="171"/>
      <c r="D46" s="171"/>
      <c r="E46" s="144"/>
      <c r="F46" s="165"/>
    </row>
    <row r="47" spans="1:6" ht="15" customHeight="1">
      <c r="A47" s="6">
        <v>44</v>
      </c>
      <c r="B47" s="556" t="s">
        <v>3624</v>
      </c>
      <c r="C47" s="218" t="s">
        <v>3252</v>
      </c>
      <c r="D47" s="218" t="s">
        <v>3252</v>
      </c>
      <c r="E47" s="144"/>
      <c r="F47" s="165"/>
    </row>
    <row r="48" spans="1:6" ht="15" customHeight="1">
      <c r="A48" s="6">
        <v>45</v>
      </c>
      <c r="B48" s="556" t="s">
        <v>3625</v>
      </c>
      <c r="C48" s="218" t="s">
        <v>3252</v>
      </c>
      <c r="D48" s="218" t="s">
        <v>3252</v>
      </c>
      <c r="E48" s="144"/>
      <c r="F48" s="165"/>
    </row>
    <row r="49" spans="1:6" ht="15" customHeight="1">
      <c r="A49" s="6">
        <v>46</v>
      </c>
      <c r="B49" s="226" t="s">
        <v>4556</v>
      </c>
      <c r="C49" s="227" t="s">
        <v>3252</v>
      </c>
      <c r="D49" s="227" t="s">
        <v>3252</v>
      </c>
      <c r="E49" s="228">
        <f>E4+E15+E34+E39+E47+E48</f>
        <v>0</v>
      </c>
      <c r="F49" s="166">
        <f>F4+F15+F34+F39+F47+F48</f>
        <v>0</v>
      </c>
    </row>
    <row r="51" spans="1:6" ht="21" customHeight="1">
      <c r="A51" s="737" t="s">
        <v>3331</v>
      </c>
      <c r="B51" s="737"/>
      <c r="C51" s="737"/>
      <c r="D51" s="737"/>
      <c r="E51" s="737"/>
      <c r="F51" s="737"/>
    </row>
    <row r="52" spans="1:6" ht="21" customHeight="1">
      <c r="A52" s="736" t="s">
        <v>3626</v>
      </c>
      <c r="B52" s="736"/>
      <c r="C52" s="736"/>
      <c r="D52" s="736"/>
      <c r="E52" s="736"/>
      <c r="F52" s="736"/>
    </row>
    <row r="53" spans="1:6" ht="21" customHeight="1">
      <c r="A53" s="736" t="s">
        <v>3627</v>
      </c>
      <c r="B53" s="736"/>
      <c r="C53" s="736"/>
      <c r="D53" s="736"/>
      <c r="E53" s="736"/>
      <c r="F53" s="736"/>
    </row>
    <row r="54" spans="1:6" ht="21" customHeight="1">
      <c r="A54" s="736" t="s">
        <v>4562</v>
      </c>
      <c r="B54" s="736"/>
      <c r="C54" s="736"/>
      <c r="D54" s="736"/>
      <c r="E54" s="736"/>
      <c r="F54" s="736"/>
    </row>
    <row r="55" spans="1:6" ht="21" customHeight="1">
      <c r="A55" s="736" t="s">
        <v>4564</v>
      </c>
      <c r="B55" s="736"/>
      <c r="C55" s="736"/>
      <c r="D55" s="736"/>
      <c r="E55" s="736"/>
      <c r="F55" s="736"/>
    </row>
  </sheetData>
  <sheetProtection algorithmName="SHA-512" hashValue="jEDposrY5H4+lFXC2jZqjz2lDLyxbOCsg9FYx80dC1SBcjMUTfLyTE9MDCO6LRcoRXX8k3w1wUVgBJTefce7vw==" saltValue="GLjIpg+v4iinmiTZbE4f6A==" spinCount="100000" sheet="1" objects="1" scenarios="1"/>
  <mergeCells count="8">
    <mergeCell ref="A54:F54"/>
    <mergeCell ref="A55:F55"/>
    <mergeCell ref="A1:F1"/>
    <mergeCell ref="A51:F51"/>
    <mergeCell ref="A52:F52"/>
    <mergeCell ref="A53:F53"/>
    <mergeCell ref="A2:A3"/>
    <mergeCell ref="B2:B3"/>
  </mergeCells>
  <phoneticPr fontId="54" type="noConversion"/>
  <hyperlinks>
    <hyperlink ref="B43" location="'A105010'!A1" display="（四）房地产开发企业特定业务计算的纳税调整额(填写A105010)" xr:uid="{00000000-0004-0000-1300-000000000000}"/>
    <hyperlink ref="B42" location="'A105120'!A1" display="（三）特殊行业准备金（填写A105120）" xr:uid="{00000000-0004-0000-1300-000001000000}"/>
    <hyperlink ref="B41" location="'A105110'!A1" display="（二）政策性搬迁（填写A105110）" xr:uid="{00000000-0004-0000-1300-000002000000}"/>
    <hyperlink ref="B40" location="'A105100'!A1" display="（一）企业重组及递延纳税事项（填写A105100）" xr:uid="{00000000-0004-0000-1300-000003000000}"/>
    <hyperlink ref="B37" location="'A105090'!A1" display="（三）资产损失（填写A105090）" xr:uid="{00000000-0004-0000-1300-000004000000}"/>
    <hyperlink ref="B35" location="'A105080'!A1" display="（一）资产折旧、摊销（填写A105080）" xr:uid="{00000000-0004-0000-1300-000005000000}"/>
    <hyperlink ref="B28" location="'A105040'!A1" display="      其中：专项用途财政性资金用于支出所形成的费用（填写A105040）" xr:uid="{00000000-0004-0000-1300-000006000000}"/>
    <hyperlink ref="B20" location="'A105070'!A1" display="（五）捐赠支出（填写A105070）" xr:uid="{00000000-0004-0000-1300-000007000000}"/>
    <hyperlink ref="B19" location="'A105060'!A1" display="（四）广告费和业务宣传费支出（填写A105060）" xr:uid="{00000000-0004-0000-1300-000008000000}"/>
    <hyperlink ref="B17" location="'A105050'!A1" display="（二）职工薪酬（填写A105050）" xr:uid="{00000000-0004-0000-1300-000009000000}"/>
    <hyperlink ref="B16" location="'A105010'!A1" display="（一）视同销售成本（填写A105010）" xr:uid="{00000000-0004-0000-1300-00000A000000}"/>
    <hyperlink ref="B12" location="'A105040'!A1" display="其中：专项用途财政性资金（填写A105040）" xr:uid="{00000000-0004-0000-1300-00000B000000}"/>
    <hyperlink ref="B7" location="'A105030'!A1" display="（三）投资收益（填写A105030）" xr:uid="{00000000-0004-0000-1300-00000C000000}"/>
    <hyperlink ref="B6" location="'A105020'!A1" display="（二）未按权责发生制原则确认的收入（填写A105020）" xr:uid="{00000000-0004-0000-1300-00000D000000}"/>
    <hyperlink ref="B5" location="'A105010'!A1" display="        （一）视同销售收入（填写A105010）" xr:uid="{00000000-0004-0000-1300-00000E000000}"/>
    <hyperlink ref="A52:F52" r:id="rId1" display="财政部 国家税务总局关于合伙企业合伙人所得税问题的通知（财税〔2008〕159号）" xr:uid="{00000000-0004-0000-1300-00000F000000}"/>
    <hyperlink ref="A53:F53" r:id="rId2" display="企业会计准则第14号——收入（财会〔2017〕22号发布）" xr:uid="{00000000-0004-0000-1300-000010000000}"/>
    <hyperlink ref="A54:F54" r:id="rId3" display="财政部 税务总局关于保险企业手续费及佣金支出税前扣除政策的公告（财政部 税务总局公告2019年第72号）" xr:uid="{26A3C5C9-C0D0-49FC-A1AF-8DF95F49618C}"/>
    <hyperlink ref="A55:F55" r:id="rId4" display="财政部 税务总局关于永续债企业所得税政策问题的公告（财政部 税务总局公告2019年第64号）" xr:uid="{CE286364-7955-4A72-995D-748757BE18AE}"/>
  </hyperlinks>
  <pageMargins left="0.11811023622047245" right="0.11811023622047245" top="0.74803149606299213" bottom="0.74803149606299213" header="0.31496062992125984" footer="0.31496062992125984"/>
  <pageSetup paperSize="9" orientation="portrait" r:id="rId5"/>
  <drawing r:id="rId6"/>
  <legacyDrawing r:id="rId7"/>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E37"/>
  <sheetViews>
    <sheetView workbookViewId="0">
      <pane xSplit="4" ySplit="3" topLeftCell="E4" activePane="bottomRight" state="frozen"/>
      <selection pane="topRight"/>
      <selection pane="bottomLeft"/>
      <selection pane="bottomRight" activeCell="D3" sqref="D3"/>
    </sheetView>
  </sheetViews>
  <sheetFormatPr defaultColWidth="9" defaultRowHeight="19.95" customHeight="1"/>
  <cols>
    <col min="1" max="1" width="4.44140625" style="2" customWidth="1"/>
    <col min="2" max="2" width="69.33203125" style="2" customWidth="1"/>
    <col min="3" max="3" width="13" style="2" customWidth="1"/>
    <col min="4" max="4" width="13.77734375" style="2" customWidth="1"/>
    <col min="5" max="16384" width="9" style="2"/>
  </cols>
  <sheetData>
    <row r="1" spans="1:5" ht="27" customHeight="1">
      <c r="A1" s="718" t="s">
        <v>3628</v>
      </c>
      <c r="B1" s="718"/>
      <c r="C1" s="718"/>
      <c r="D1" s="718"/>
    </row>
    <row r="2" spans="1:5" ht="19.95" customHeight="1">
      <c r="A2" s="744" t="s">
        <v>3581</v>
      </c>
      <c r="B2" s="746" t="s">
        <v>3400</v>
      </c>
      <c r="C2" s="20" t="s">
        <v>3583</v>
      </c>
      <c r="D2" s="199" t="s">
        <v>3629</v>
      </c>
      <c r="E2" s="200"/>
    </row>
    <row r="3" spans="1:5" ht="19.95" customHeight="1">
      <c r="A3" s="745"/>
      <c r="B3" s="747"/>
      <c r="C3" s="25">
        <v>1</v>
      </c>
      <c r="D3" s="85">
        <v>2</v>
      </c>
      <c r="E3" s="200"/>
    </row>
    <row r="4" spans="1:5" ht="19.95" customHeight="1">
      <c r="A4" s="201">
        <v>1</v>
      </c>
      <c r="B4" s="202" t="s">
        <v>3630</v>
      </c>
      <c r="C4" s="203">
        <f>SUM(C5:C13)</f>
        <v>0</v>
      </c>
      <c r="D4" s="204">
        <f>SUM(D5:D13)</f>
        <v>0</v>
      </c>
      <c r="E4" s="200"/>
    </row>
    <row r="5" spans="1:5" ht="19.95" customHeight="1">
      <c r="A5" s="201">
        <v>2</v>
      </c>
      <c r="B5" s="205" t="s">
        <v>3631</v>
      </c>
      <c r="C5" s="171"/>
      <c r="D5" s="206">
        <f>C5</f>
        <v>0</v>
      </c>
      <c r="E5" s="200"/>
    </row>
    <row r="6" spans="1:5" ht="19.95" customHeight="1">
      <c r="A6" s="201">
        <v>3</v>
      </c>
      <c r="B6" s="205" t="s">
        <v>3632</v>
      </c>
      <c r="C6" s="171"/>
      <c r="D6" s="206">
        <f t="shared" ref="D6:D13" si="0">C6</f>
        <v>0</v>
      </c>
      <c r="E6" s="200"/>
    </row>
    <row r="7" spans="1:5" ht="19.95" customHeight="1">
      <c r="A7" s="201">
        <v>4</v>
      </c>
      <c r="B7" s="205" t="s">
        <v>3633</v>
      </c>
      <c r="C7" s="171"/>
      <c r="D7" s="206">
        <f t="shared" si="0"/>
        <v>0</v>
      </c>
      <c r="E7" s="200"/>
    </row>
    <row r="8" spans="1:5" ht="19.95" customHeight="1">
      <c r="A8" s="201">
        <v>5</v>
      </c>
      <c r="B8" s="205" t="s">
        <v>3634</v>
      </c>
      <c r="C8" s="171"/>
      <c r="D8" s="206">
        <f t="shared" si="0"/>
        <v>0</v>
      </c>
      <c r="E8" s="200"/>
    </row>
    <row r="9" spans="1:5" ht="19.95" customHeight="1">
      <c r="A9" s="201">
        <v>6</v>
      </c>
      <c r="B9" s="205" t="s">
        <v>3635</v>
      </c>
      <c r="C9" s="171"/>
      <c r="D9" s="206">
        <f t="shared" si="0"/>
        <v>0</v>
      </c>
      <c r="E9" s="200"/>
    </row>
    <row r="10" spans="1:5" ht="19.95" customHeight="1">
      <c r="A10" s="201">
        <v>7</v>
      </c>
      <c r="B10" s="205" t="s">
        <v>3636</v>
      </c>
      <c r="C10" s="171"/>
      <c r="D10" s="206">
        <f t="shared" si="0"/>
        <v>0</v>
      </c>
      <c r="E10" s="200"/>
    </row>
    <row r="11" spans="1:5" ht="19.95" customHeight="1">
      <c r="A11" s="201">
        <v>8</v>
      </c>
      <c r="B11" s="205" t="s">
        <v>3637</v>
      </c>
      <c r="C11" s="171"/>
      <c r="D11" s="206">
        <f t="shared" si="0"/>
        <v>0</v>
      </c>
      <c r="E11" s="200"/>
    </row>
    <row r="12" spans="1:5" ht="19.95" customHeight="1">
      <c r="A12" s="201">
        <v>9</v>
      </c>
      <c r="B12" s="205" t="s">
        <v>3638</v>
      </c>
      <c r="C12" s="171"/>
      <c r="D12" s="206">
        <f t="shared" si="0"/>
        <v>0</v>
      </c>
      <c r="E12" s="200"/>
    </row>
    <row r="13" spans="1:5" ht="19.95" customHeight="1">
      <c r="A13" s="201">
        <v>10</v>
      </c>
      <c r="B13" s="205" t="s">
        <v>3596</v>
      </c>
      <c r="C13" s="171"/>
      <c r="D13" s="206">
        <f t="shared" si="0"/>
        <v>0</v>
      </c>
      <c r="E13" s="200"/>
    </row>
    <row r="14" spans="1:5" ht="19.95" customHeight="1">
      <c r="A14" s="201">
        <v>11</v>
      </c>
      <c r="B14" s="202" t="s">
        <v>3639</v>
      </c>
      <c r="C14" s="203">
        <f>SUM(C15:C23)</f>
        <v>0</v>
      </c>
      <c r="D14" s="204">
        <f>SUM(D15:D23)</f>
        <v>0</v>
      </c>
      <c r="E14" s="200"/>
    </row>
    <row r="15" spans="1:5" ht="19.95" customHeight="1">
      <c r="A15" s="201">
        <v>12</v>
      </c>
      <c r="B15" s="205" t="s">
        <v>3640</v>
      </c>
      <c r="C15" s="171"/>
      <c r="D15" s="206">
        <f>-C15</f>
        <v>0</v>
      </c>
      <c r="E15" s="200"/>
    </row>
    <row r="16" spans="1:5" ht="19.95" customHeight="1">
      <c r="A16" s="201">
        <v>13</v>
      </c>
      <c r="B16" s="205" t="s">
        <v>3641</v>
      </c>
      <c r="C16" s="171"/>
      <c r="D16" s="206">
        <f t="shared" ref="D16:D23" si="1">-C16</f>
        <v>0</v>
      </c>
      <c r="E16" s="200"/>
    </row>
    <row r="17" spans="1:5" ht="19.95" customHeight="1">
      <c r="A17" s="201">
        <v>14</v>
      </c>
      <c r="B17" s="205" t="s">
        <v>3642</v>
      </c>
      <c r="C17" s="171"/>
      <c r="D17" s="206">
        <f t="shared" si="1"/>
        <v>0</v>
      </c>
      <c r="E17" s="200"/>
    </row>
    <row r="18" spans="1:5" ht="19.95" customHeight="1">
      <c r="A18" s="201">
        <v>15</v>
      </c>
      <c r="B18" s="205" t="s">
        <v>3643</v>
      </c>
      <c r="C18" s="171"/>
      <c r="D18" s="206">
        <f t="shared" si="1"/>
        <v>0</v>
      </c>
      <c r="E18" s="200"/>
    </row>
    <row r="19" spans="1:5" ht="19.95" customHeight="1">
      <c r="A19" s="201">
        <v>16</v>
      </c>
      <c r="B19" s="205" t="s">
        <v>3644</v>
      </c>
      <c r="C19" s="171"/>
      <c r="D19" s="206">
        <f t="shared" si="1"/>
        <v>0</v>
      </c>
      <c r="E19" s="200"/>
    </row>
    <row r="20" spans="1:5" ht="19.95" customHeight="1">
      <c r="A20" s="201">
        <v>17</v>
      </c>
      <c r="B20" s="205" t="s">
        <v>3645</v>
      </c>
      <c r="C20" s="171"/>
      <c r="D20" s="206">
        <f t="shared" si="1"/>
        <v>0</v>
      </c>
      <c r="E20" s="200"/>
    </row>
    <row r="21" spans="1:5" ht="19.95" customHeight="1">
      <c r="A21" s="201">
        <v>18</v>
      </c>
      <c r="B21" s="205" t="s">
        <v>3646</v>
      </c>
      <c r="C21" s="171"/>
      <c r="D21" s="206">
        <f t="shared" si="1"/>
        <v>0</v>
      </c>
      <c r="E21" s="200"/>
    </row>
    <row r="22" spans="1:5" ht="19.95" customHeight="1">
      <c r="A22" s="201">
        <v>19</v>
      </c>
      <c r="B22" s="205" t="s">
        <v>3647</v>
      </c>
      <c r="C22" s="171"/>
      <c r="D22" s="206">
        <f t="shared" si="1"/>
        <v>0</v>
      </c>
      <c r="E22" s="200"/>
    </row>
    <row r="23" spans="1:5" ht="19.95" customHeight="1">
      <c r="A23" s="201">
        <v>20</v>
      </c>
      <c r="B23" s="205" t="s">
        <v>3596</v>
      </c>
      <c r="C23" s="171"/>
      <c r="D23" s="206">
        <f t="shared" si="1"/>
        <v>0</v>
      </c>
      <c r="E23" s="200"/>
    </row>
    <row r="24" spans="1:5" ht="19.95" customHeight="1">
      <c r="A24" s="201">
        <v>21</v>
      </c>
      <c r="B24" s="202" t="s">
        <v>3648</v>
      </c>
      <c r="C24" s="203">
        <f>C25-C29</f>
        <v>0</v>
      </c>
      <c r="D24" s="204">
        <f>D25-D29</f>
        <v>0</v>
      </c>
      <c r="E24" s="200"/>
    </row>
    <row r="25" spans="1:5" ht="19.95" customHeight="1">
      <c r="A25" s="201">
        <v>22</v>
      </c>
      <c r="B25" s="207" t="s">
        <v>3649</v>
      </c>
      <c r="C25" s="203">
        <f>C27-C28</f>
        <v>0</v>
      </c>
      <c r="D25" s="204">
        <f>D27-D28</f>
        <v>0</v>
      </c>
      <c r="E25" s="200"/>
    </row>
    <row r="26" spans="1:5" ht="19.95" customHeight="1">
      <c r="A26" s="201">
        <v>23</v>
      </c>
      <c r="B26" s="208" t="s">
        <v>3650</v>
      </c>
      <c r="C26" s="171"/>
      <c r="D26" s="209" t="s">
        <v>3252</v>
      </c>
      <c r="E26" s="200"/>
    </row>
    <row r="27" spans="1:5" ht="19.95" customHeight="1">
      <c r="A27" s="201">
        <v>24</v>
      </c>
      <c r="B27" s="210" t="s">
        <v>3651</v>
      </c>
      <c r="C27" s="171"/>
      <c r="D27" s="211"/>
      <c r="E27" s="200"/>
    </row>
    <row r="28" spans="1:5" ht="19.95" customHeight="1">
      <c r="A28" s="201">
        <v>25</v>
      </c>
      <c r="B28" s="210" t="s">
        <v>3652</v>
      </c>
      <c r="C28" s="171"/>
      <c r="D28" s="211"/>
      <c r="E28" s="200"/>
    </row>
    <row r="29" spans="1:5" ht="19.95" customHeight="1">
      <c r="A29" s="201">
        <v>26</v>
      </c>
      <c r="B29" s="207" t="s">
        <v>4470</v>
      </c>
      <c r="C29" s="203">
        <f>C31-C32</f>
        <v>0</v>
      </c>
      <c r="D29" s="204">
        <f>D31-D32</f>
        <v>0</v>
      </c>
      <c r="E29" s="200"/>
    </row>
    <row r="30" spans="1:5" ht="19.95" customHeight="1">
      <c r="A30" s="201">
        <v>27</v>
      </c>
      <c r="B30" s="208" t="s">
        <v>3653</v>
      </c>
      <c r="C30" s="171"/>
      <c r="D30" s="209" t="s">
        <v>3252</v>
      </c>
      <c r="E30" s="200"/>
    </row>
    <row r="31" spans="1:5" ht="19.95" customHeight="1">
      <c r="A31" s="201">
        <v>28</v>
      </c>
      <c r="B31" s="210" t="s">
        <v>3654</v>
      </c>
      <c r="C31" s="171"/>
      <c r="D31" s="211"/>
      <c r="E31" s="200"/>
    </row>
    <row r="32" spans="1:5" ht="19.95" customHeight="1">
      <c r="A32" s="212">
        <v>29</v>
      </c>
      <c r="B32" s="213" t="s">
        <v>3655</v>
      </c>
      <c r="C32" s="173"/>
      <c r="D32" s="214"/>
      <c r="E32" s="200"/>
    </row>
    <row r="33" spans="1:4" ht="84.75" customHeight="1"/>
    <row r="34" spans="1:4" ht="19.95" customHeight="1">
      <c r="A34" s="719" t="s">
        <v>3331</v>
      </c>
      <c r="B34" s="719"/>
      <c r="C34" s="719"/>
      <c r="D34" s="719"/>
    </row>
    <row r="35" spans="1:4" ht="19.95" customHeight="1">
      <c r="A35" s="742" t="s">
        <v>3656</v>
      </c>
      <c r="B35" s="742"/>
      <c r="C35" s="742"/>
      <c r="D35" s="742"/>
    </row>
    <row r="36" spans="1:4" ht="19.95" customHeight="1">
      <c r="A36" s="743" t="s">
        <v>3657</v>
      </c>
      <c r="B36" s="743"/>
      <c r="C36" s="743"/>
      <c r="D36" s="743"/>
    </row>
    <row r="37" spans="1:4" ht="19.95" customHeight="1">
      <c r="A37" s="742" t="s">
        <v>3658</v>
      </c>
      <c r="B37" s="742"/>
      <c r="C37" s="742"/>
      <c r="D37" s="742"/>
    </row>
  </sheetData>
  <sheetProtection password="CF88" sheet="1" objects="1" scenarios="1"/>
  <mergeCells count="7">
    <mergeCell ref="A1:D1"/>
    <mergeCell ref="A34:D34"/>
    <mergeCell ref="A35:D35"/>
    <mergeCell ref="A36:D36"/>
    <mergeCell ref="A37:D37"/>
    <mergeCell ref="A2:A3"/>
    <mergeCell ref="B2:B3"/>
  </mergeCells>
  <phoneticPr fontId="54" type="noConversion"/>
  <hyperlinks>
    <hyperlink ref="A35:D35" r:id="rId1" display="国家税务总局关于企业处置资产所得税处理问题的通知（国税函〔2008〕828号）" xr:uid="{00000000-0004-0000-1400-000000000000}"/>
    <hyperlink ref="A36:D36" r:id="rId2" display="国家税务总局关于印发〈房地产开发经营业务企业所得税处理办法〉的通知（国税发〔2009〕31号）" xr:uid="{00000000-0004-0000-1400-000001000000}"/>
    <hyperlink ref="A37:D37" r:id="rId3" display="国家税务总局关于企业所得税有关问题的公告（国家税务总局公告2016年第80号）" xr:uid="{00000000-0004-0000-1400-000002000000}"/>
  </hyperlinks>
  <pageMargins left="0.26874999999999999" right="0.21875" top="0.75" bottom="0.75" header="0.3" footer="0.3"/>
  <pageSetup paperSize="9" orientation="portrait" r:id="rId4"/>
  <drawing r:id="rId5"/>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I22"/>
  <sheetViews>
    <sheetView workbookViewId="0">
      <pane xSplit="2" ySplit="4" topLeftCell="C7" activePane="bottomRight" state="frozen"/>
      <selection pane="topRight"/>
      <selection pane="bottomLeft"/>
      <selection pane="bottomRight" activeCell="I11" sqref="I11"/>
    </sheetView>
  </sheetViews>
  <sheetFormatPr defaultColWidth="9" defaultRowHeight="21" customHeight="1"/>
  <cols>
    <col min="1" max="1" width="5.21875" style="2" customWidth="1"/>
    <col min="2" max="2" width="46.77734375" style="2" customWidth="1"/>
    <col min="3" max="7" width="14.6640625" style="2" customWidth="1"/>
    <col min="8" max="8" width="19.77734375" style="2" customWidth="1"/>
    <col min="9" max="16384" width="9" style="2"/>
  </cols>
  <sheetData>
    <row r="1" spans="1:8" ht="32.25" customHeight="1">
      <c r="A1" s="725" t="s">
        <v>3659</v>
      </c>
      <c r="B1" s="725"/>
      <c r="C1" s="725"/>
      <c r="D1" s="725"/>
      <c r="E1" s="725"/>
      <c r="F1" s="725"/>
      <c r="G1" s="725"/>
      <c r="H1" s="725"/>
    </row>
    <row r="2" spans="1:8" ht="21" customHeight="1">
      <c r="A2" s="746" t="s">
        <v>3355</v>
      </c>
      <c r="B2" s="740" t="s">
        <v>3357</v>
      </c>
      <c r="C2" s="748" t="s">
        <v>3660</v>
      </c>
      <c r="D2" s="740" t="s">
        <v>3582</v>
      </c>
      <c r="E2" s="740"/>
      <c r="F2" s="740" t="s">
        <v>3583</v>
      </c>
      <c r="G2" s="740"/>
      <c r="H2" s="749" t="s">
        <v>3661</v>
      </c>
    </row>
    <row r="3" spans="1:8" ht="21" customHeight="1">
      <c r="A3" s="747"/>
      <c r="B3" s="741"/>
      <c r="C3" s="711"/>
      <c r="D3" s="24" t="s">
        <v>3662</v>
      </c>
      <c r="E3" s="24" t="s">
        <v>3663</v>
      </c>
      <c r="F3" s="24" t="s">
        <v>3662</v>
      </c>
      <c r="G3" s="24" t="s">
        <v>3663</v>
      </c>
      <c r="H3" s="750"/>
    </row>
    <row r="4" spans="1:8" ht="21" customHeight="1">
      <c r="A4" s="747"/>
      <c r="B4" s="741"/>
      <c r="C4" s="24">
        <v>1</v>
      </c>
      <c r="D4" s="24">
        <v>2</v>
      </c>
      <c r="E4" s="24">
        <v>3</v>
      </c>
      <c r="F4" s="24">
        <v>4</v>
      </c>
      <c r="G4" s="24">
        <v>5</v>
      </c>
      <c r="H4" s="26" t="s">
        <v>3664</v>
      </c>
    </row>
    <row r="5" spans="1:8" ht="26.25" customHeight="1">
      <c r="A5" s="60">
        <v>1</v>
      </c>
      <c r="B5" s="61" t="s">
        <v>3665</v>
      </c>
      <c r="C5" s="155">
        <f t="shared" ref="C5:H5" si="0">SUM(C6:C8)</f>
        <v>0</v>
      </c>
      <c r="D5" s="155">
        <f t="shared" si="0"/>
        <v>0</v>
      </c>
      <c r="E5" s="155">
        <f t="shared" si="0"/>
        <v>0</v>
      </c>
      <c r="F5" s="155">
        <f t="shared" si="0"/>
        <v>0</v>
      </c>
      <c r="G5" s="155">
        <f t="shared" si="0"/>
        <v>0</v>
      </c>
      <c r="H5" s="196">
        <f t="shared" si="0"/>
        <v>0</v>
      </c>
    </row>
    <row r="6" spans="1:8" ht="26.25" customHeight="1">
      <c r="A6" s="60">
        <v>2</v>
      </c>
      <c r="B6" s="172" t="s">
        <v>3666</v>
      </c>
      <c r="C6" s="79"/>
      <c r="D6" s="79"/>
      <c r="E6" s="79"/>
      <c r="F6" s="79"/>
      <c r="G6" s="79"/>
      <c r="H6" s="196">
        <f>F6-D6</f>
        <v>0</v>
      </c>
    </row>
    <row r="7" spans="1:8" ht="26.25" customHeight="1">
      <c r="A7" s="60">
        <v>3</v>
      </c>
      <c r="B7" s="172" t="s">
        <v>3667</v>
      </c>
      <c r="C7" s="79"/>
      <c r="D7" s="79"/>
      <c r="E7" s="79"/>
      <c r="F7" s="79"/>
      <c r="G7" s="79"/>
      <c r="H7" s="196">
        <f>F7-D7</f>
        <v>0</v>
      </c>
    </row>
    <row r="8" spans="1:8" ht="26.25" customHeight="1">
      <c r="A8" s="60">
        <v>4</v>
      </c>
      <c r="B8" s="172" t="s">
        <v>3668</v>
      </c>
      <c r="C8" s="79"/>
      <c r="D8" s="79"/>
      <c r="E8" s="79"/>
      <c r="F8" s="79"/>
      <c r="G8" s="79"/>
      <c r="H8" s="196">
        <f>F8-D8</f>
        <v>0</v>
      </c>
    </row>
    <row r="9" spans="1:8" ht="26.25" customHeight="1">
      <c r="A9" s="60">
        <v>5</v>
      </c>
      <c r="B9" s="61" t="s">
        <v>3669</v>
      </c>
      <c r="C9" s="155">
        <f t="shared" ref="C9:H9" si="1">SUM(C10:C12)</f>
        <v>0</v>
      </c>
      <c r="D9" s="155">
        <f t="shared" si="1"/>
        <v>0</v>
      </c>
      <c r="E9" s="155">
        <f t="shared" si="1"/>
        <v>0</v>
      </c>
      <c r="F9" s="155">
        <f t="shared" si="1"/>
        <v>0</v>
      </c>
      <c r="G9" s="155">
        <f t="shared" si="1"/>
        <v>0</v>
      </c>
      <c r="H9" s="196">
        <f t="shared" si="1"/>
        <v>0</v>
      </c>
    </row>
    <row r="10" spans="1:8" ht="26.25" customHeight="1">
      <c r="A10" s="60">
        <v>6</v>
      </c>
      <c r="B10" s="172" t="s">
        <v>3670</v>
      </c>
      <c r="C10" s="79"/>
      <c r="D10" s="79"/>
      <c r="E10" s="79"/>
      <c r="F10" s="79"/>
      <c r="G10" s="79"/>
      <c r="H10" s="196">
        <f>F10-D10</f>
        <v>0</v>
      </c>
    </row>
    <row r="11" spans="1:8" ht="26.25" customHeight="1">
      <c r="A11" s="60">
        <v>7</v>
      </c>
      <c r="B11" s="172" t="s">
        <v>3671</v>
      </c>
      <c r="C11" s="79"/>
      <c r="D11" s="79"/>
      <c r="E11" s="79"/>
      <c r="F11" s="79"/>
      <c r="G11" s="79"/>
      <c r="H11" s="196">
        <f>F11-D11</f>
        <v>0</v>
      </c>
    </row>
    <row r="12" spans="1:8" ht="26.25" customHeight="1">
      <c r="A12" s="60">
        <v>8</v>
      </c>
      <c r="B12" s="172" t="s">
        <v>3672</v>
      </c>
      <c r="C12" s="79"/>
      <c r="D12" s="79"/>
      <c r="E12" s="79"/>
      <c r="F12" s="79"/>
      <c r="G12" s="79"/>
      <c r="H12" s="196">
        <f>F12-D12</f>
        <v>0</v>
      </c>
    </row>
    <row r="13" spans="1:8" ht="26.25" customHeight="1">
      <c r="A13" s="60">
        <v>9</v>
      </c>
      <c r="B13" s="61" t="s">
        <v>3673</v>
      </c>
      <c r="C13" s="155">
        <f t="shared" ref="C13:H13" si="2">SUM(C14:C16)</f>
        <v>0</v>
      </c>
      <c r="D13" s="155">
        <f t="shared" si="2"/>
        <v>0</v>
      </c>
      <c r="E13" s="155">
        <f t="shared" si="2"/>
        <v>0</v>
      </c>
      <c r="F13" s="155">
        <f t="shared" si="2"/>
        <v>0</v>
      </c>
      <c r="G13" s="155">
        <f t="shared" si="2"/>
        <v>0</v>
      </c>
      <c r="H13" s="196">
        <f t="shared" si="2"/>
        <v>0</v>
      </c>
    </row>
    <row r="14" spans="1:8" ht="26.25" customHeight="1">
      <c r="A14" s="60">
        <v>10</v>
      </c>
      <c r="B14" s="172" t="s">
        <v>3674</v>
      </c>
      <c r="C14" s="79"/>
      <c r="D14" s="79"/>
      <c r="E14" s="79"/>
      <c r="F14" s="79"/>
      <c r="G14" s="79"/>
      <c r="H14" s="196">
        <f>F14-D14</f>
        <v>0</v>
      </c>
    </row>
    <row r="15" spans="1:8" ht="26.25" customHeight="1">
      <c r="A15" s="60">
        <v>11</v>
      </c>
      <c r="B15" s="172" t="s">
        <v>3675</v>
      </c>
      <c r="C15" s="79"/>
      <c r="D15" s="79"/>
      <c r="E15" s="79"/>
      <c r="F15" s="79"/>
      <c r="G15" s="79"/>
      <c r="H15" s="196">
        <f>F15-D15</f>
        <v>0</v>
      </c>
    </row>
    <row r="16" spans="1:8" ht="26.25" customHeight="1">
      <c r="A16" s="60">
        <v>12</v>
      </c>
      <c r="B16" s="172" t="s">
        <v>3676</v>
      </c>
      <c r="C16" s="79"/>
      <c r="D16" s="79"/>
      <c r="E16" s="79"/>
      <c r="F16" s="79"/>
      <c r="G16" s="79"/>
      <c r="H16" s="196">
        <f>F16-D16</f>
        <v>0</v>
      </c>
    </row>
    <row r="17" spans="1:9" ht="26.25" customHeight="1">
      <c r="A17" s="60">
        <v>13</v>
      </c>
      <c r="B17" s="61" t="s">
        <v>3677</v>
      </c>
      <c r="C17" s="79"/>
      <c r="D17" s="79"/>
      <c r="E17" s="79"/>
      <c r="F17" s="79"/>
      <c r="G17" s="79"/>
      <c r="H17" s="196">
        <f>F17-D17</f>
        <v>0</v>
      </c>
    </row>
    <row r="18" spans="1:9" ht="26.25" customHeight="1">
      <c r="A18" s="62">
        <v>14</v>
      </c>
      <c r="B18" s="160" t="s">
        <v>3678</v>
      </c>
      <c r="C18" s="30">
        <f t="shared" ref="C18:H18" si="3">C5+C9+C13+C17</f>
        <v>0</v>
      </c>
      <c r="D18" s="30">
        <f t="shared" si="3"/>
        <v>0</v>
      </c>
      <c r="E18" s="30">
        <f t="shared" si="3"/>
        <v>0</v>
      </c>
      <c r="F18" s="30">
        <f t="shared" si="3"/>
        <v>0</v>
      </c>
      <c r="G18" s="30">
        <f t="shared" si="3"/>
        <v>0</v>
      </c>
      <c r="H18" s="197">
        <f t="shared" si="3"/>
        <v>0</v>
      </c>
      <c r="I18" s="198"/>
    </row>
    <row r="19" spans="1:9" ht="84.75" customHeight="1"/>
    <row r="20" spans="1:9" ht="21" customHeight="1">
      <c r="A20" s="719" t="s">
        <v>3331</v>
      </c>
      <c r="B20" s="719"/>
      <c r="C20" s="719"/>
      <c r="D20" s="719"/>
      <c r="E20" s="719"/>
      <c r="F20" s="719"/>
      <c r="G20" s="719"/>
      <c r="H20" s="719"/>
    </row>
    <row r="21" spans="1:9" ht="21" customHeight="1">
      <c r="A21" s="742" t="s">
        <v>3679</v>
      </c>
      <c r="B21" s="742"/>
      <c r="C21" s="742"/>
      <c r="D21" s="742"/>
      <c r="E21" s="742"/>
      <c r="F21" s="742"/>
      <c r="G21" s="742"/>
      <c r="H21" s="742"/>
    </row>
    <row r="22" spans="1:9" ht="21" customHeight="1">
      <c r="A22" s="742" t="s">
        <v>3680</v>
      </c>
      <c r="B22" s="742"/>
      <c r="C22" s="742"/>
      <c r="D22" s="742"/>
      <c r="E22" s="742"/>
      <c r="F22" s="742"/>
      <c r="G22" s="742"/>
      <c r="H22" s="742"/>
    </row>
  </sheetData>
  <sheetProtection password="CF88" sheet="1" objects="1" scenarios="1"/>
  <mergeCells count="10">
    <mergeCell ref="A1:H1"/>
    <mergeCell ref="D2:E2"/>
    <mergeCell ref="F2:G2"/>
    <mergeCell ref="A20:H20"/>
    <mergeCell ref="A21:H21"/>
    <mergeCell ref="A22:H22"/>
    <mergeCell ref="A2:A4"/>
    <mergeCell ref="B2:B4"/>
    <mergeCell ref="C2:C3"/>
    <mergeCell ref="H2:H3"/>
  </mergeCells>
  <phoneticPr fontId="54" type="noConversion"/>
  <hyperlinks>
    <hyperlink ref="A21:H21" r:id="rId1" display="国家税务总局关于贯彻落实企业所得税法若干税收问题的通知（国税函〔2010〕79号）" xr:uid="{00000000-0004-0000-1500-000000000000}"/>
    <hyperlink ref="A22:H22" r:id="rId2" display="国家税务总局关于确认企业所得税收入若干问题的通知（国税函〔2008〕875号）" xr:uid="{00000000-0004-0000-1500-000001000000}"/>
  </hyperlinks>
  <pageMargins left="0.27916666666666701" right="0.21875" top="0.75" bottom="0.75" header="0.3" footer="0.3"/>
  <pageSetup paperSize="9" orientation="landscape" r:id="rId3"/>
  <drawing r:id="rId4"/>
  <legacyDrawing r:id="rId5"/>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M21"/>
  <sheetViews>
    <sheetView workbookViewId="0">
      <pane xSplit="2" ySplit="4" topLeftCell="C5" activePane="bottomRight" state="frozen"/>
      <selection pane="topRight"/>
      <selection pane="bottomLeft"/>
      <selection pane="bottomRight" activeCell="P11" sqref="P11"/>
    </sheetView>
  </sheetViews>
  <sheetFormatPr defaultColWidth="9" defaultRowHeight="20.399999999999999" customHeight="1"/>
  <cols>
    <col min="1" max="1" width="3.6640625" style="2" customWidth="1"/>
    <col min="2" max="2" width="22.109375" style="2" customWidth="1"/>
    <col min="3" max="5" width="11" style="2" customWidth="1"/>
    <col min="6" max="6" width="10.6640625" style="2" customWidth="1"/>
    <col min="7" max="7" width="10.77734375" style="2" customWidth="1"/>
    <col min="8" max="8" width="10.21875" style="2" customWidth="1"/>
    <col min="9" max="9" width="9.88671875" style="2" customWidth="1"/>
    <col min="10" max="10" width="11.109375" style="2" customWidth="1"/>
    <col min="11" max="11" width="10.33203125" style="2" customWidth="1"/>
    <col min="12" max="12" width="11.44140625" style="2" customWidth="1"/>
    <col min="13" max="13" width="12.88671875" style="2" customWidth="1"/>
    <col min="14" max="16384" width="9" style="2"/>
  </cols>
  <sheetData>
    <row r="1" spans="1:13" ht="27" customHeight="1">
      <c r="A1" s="718" t="s">
        <v>3681</v>
      </c>
      <c r="B1" s="718"/>
      <c r="C1" s="718"/>
      <c r="D1" s="718"/>
      <c r="E1" s="718"/>
      <c r="F1" s="718"/>
      <c r="G1" s="718"/>
      <c r="H1" s="718"/>
      <c r="I1" s="718"/>
      <c r="J1" s="718"/>
      <c r="K1" s="718"/>
      <c r="L1" s="718"/>
      <c r="M1" s="718"/>
    </row>
    <row r="2" spans="1:13" ht="30" customHeight="1">
      <c r="A2" s="738" t="s">
        <v>3355</v>
      </c>
      <c r="B2" s="748" t="s">
        <v>3357</v>
      </c>
      <c r="C2" s="740" t="s">
        <v>3682</v>
      </c>
      <c r="D2" s="740"/>
      <c r="E2" s="740"/>
      <c r="F2" s="740" t="s">
        <v>3683</v>
      </c>
      <c r="G2" s="740"/>
      <c r="H2" s="740"/>
      <c r="I2" s="740"/>
      <c r="J2" s="740"/>
      <c r="K2" s="740"/>
      <c r="L2" s="740"/>
      <c r="M2" s="749" t="s">
        <v>3629</v>
      </c>
    </row>
    <row r="3" spans="1:13" ht="36" customHeight="1">
      <c r="A3" s="739"/>
      <c r="B3" s="711"/>
      <c r="C3" s="24" t="s">
        <v>3582</v>
      </c>
      <c r="D3" s="24" t="s">
        <v>3583</v>
      </c>
      <c r="E3" s="24" t="s">
        <v>3629</v>
      </c>
      <c r="F3" s="24" t="s">
        <v>3684</v>
      </c>
      <c r="G3" s="24" t="s">
        <v>3685</v>
      </c>
      <c r="H3" s="24" t="s">
        <v>3686</v>
      </c>
      <c r="I3" s="24" t="s">
        <v>3687</v>
      </c>
      <c r="J3" s="24" t="s">
        <v>3688</v>
      </c>
      <c r="K3" s="24" t="s">
        <v>3689</v>
      </c>
      <c r="L3" s="24" t="s">
        <v>3629</v>
      </c>
      <c r="M3" s="750"/>
    </row>
    <row r="4" spans="1:13" ht="18.75" customHeight="1">
      <c r="A4" s="739"/>
      <c r="B4" s="711"/>
      <c r="C4" s="25">
        <v>1</v>
      </c>
      <c r="D4" s="25">
        <v>2</v>
      </c>
      <c r="E4" s="25" t="s">
        <v>3690</v>
      </c>
      <c r="F4" s="25">
        <v>4</v>
      </c>
      <c r="G4" s="25">
        <v>5</v>
      </c>
      <c r="H4" s="25">
        <v>6</v>
      </c>
      <c r="I4" s="25">
        <v>7</v>
      </c>
      <c r="J4" s="24" t="s">
        <v>3691</v>
      </c>
      <c r="K4" s="24" t="s">
        <v>3692</v>
      </c>
      <c r="L4" s="24" t="s">
        <v>3693</v>
      </c>
      <c r="M4" s="85" t="s">
        <v>3694</v>
      </c>
    </row>
    <row r="5" spans="1:13" ht="30" customHeight="1">
      <c r="A5" s="60">
        <v>1</v>
      </c>
      <c r="B5" s="61" t="s">
        <v>3695</v>
      </c>
      <c r="C5" s="144"/>
      <c r="D5" s="144"/>
      <c r="E5" s="192">
        <f>D5-C5</f>
        <v>0</v>
      </c>
      <c r="F5" s="144"/>
      <c r="G5" s="144"/>
      <c r="H5" s="144"/>
      <c r="I5" s="144"/>
      <c r="J5" s="192">
        <f>F5-H5</f>
        <v>0</v>
      </c>
      <c r="K5" s="192">
        <f>G5-I5</f>
        <v>0</v>
      </c>
      <c r="L5" s="192">
        <f>K5-J5</f>
        <v>0</v>
      </c>
      <c r="M5" s="194">
        <f>E5+L5</f>
        <v>0</v>
      </c>
    </row>
    <row r="6" spans="1:13" ht="30" customHeight="1">
      <c r="A6" s="60">
        <v>2</v>
      </c>
      <c r="B6" s="61" t="s">
        <v>3696</v>
      </c>
      <c r="C6" s="144"/>
      <c r="D6" s="144"/>
      <c r="E6" s="192">
        <f>D6-C6</f>
        <v>0</v>
      </c>
      <c r="F6" s="144"/>
      <c r="G6" s="144"/>
      <c r="H6" s="144"/>
      <c r="I6" s="144"/>
      <c r="J6" s="192">
        <f t="shared" ref="J6:J13" si="0">F6-H6</f>
        <v>0</v>
      </c>
      <c r="K6" s="192">
        <f t="shared" ref="K6:K13" si="1">G6-I6</f>
        <v>0</v>
      </c>
      <c r="L6" s="192">
        <f t="shared" ref="L6:L14" si="2">K6-J6</f>
        <v>0</v>
      </c>
      <c r="M6" s="194">
        <f t="shared" ref="M6:M14" si="3">E6+L6</f>
        <v>0</v>
      </c>
    </row>
    <row r="7" spans="1:13" ht="30" customHeight="1">
      <c r="A7" s="60">
        <v>3</v>
      </c>
      <c r="B7" s="70" t="s">
        <v>3697</v>
      </c>
      <c r="C7" s="144"/>
      <c r="D7" s="144"/>
      <c r="E7" s="192">
        <f t="shared" ref="E7:E13" si="4">D7-C7</f>
        <v>0</v>
      </c>
      <c r="F7" s="144"/>
      <c r="G7" s="144"/>
      <c r="H7" s="144"/>
      <c r="I7" s="144"/>
      <c r="J7" s="192">
        <f t="shared" si="0"/>
        <v>0</v>
      </c>
      <c r="K7" s="192">
        <f t="shared" si="1"/>
        <v>0</v>
      </c>
      <c r="L7" s="192">
        <f t="shared" si="2"/>
        <v>0</v>
      </c>
      <c r="M7" s="194">
        <f t="shared" si="3"/>
        <v>0</v>
      </c>
    </row>
    <row r="8" spans="1:13" ht="30" customHeight="1">
      <c r="A8" s="60">
        <v>4</v>
      </c>
      <c r="B8" s="61" t="s">
        <v>3698</v>
      </c>
      <c r="C8" s="144"/>
      <c r="D8" s="144"/>
      <c r="E8" s="192">
        <f t="shared" si="4"/>
        <v>0</v>
      </c>
      <c r="F8" s="144"/>
      <c r="G8" s="144"/>
      <c r="H8" s="144"/>
      <c r="I8" s="144"/>
      <c r="J8" s="192">
        <f t="shared" si="0"/>
        <v>0</v>
      </c>
      <c r="K8" s="192">
        <f t="shared" si="1"/>
        <v>0</v>
      </c>
      <c r="L8" s="192">
        <f t="shared" si="2"/>
        <v>0</v>
      </c>
      <c r="M8" s="194">
        <f t="shared" si="3"/>
        <v>0</v>
      </c>
    </row>
    <row r="9" spans="1:13" ht="30" customHeight="1">
      <c r="A9" s="60">
        <v>5</v>
      </c>
      <c r="B9" s="61" t="s">
        <v>3699</v>
      </c>
      <c r="C9" s="144"/>
      <c r="D9" s="144"/>
      <c r="E9" s="192">
        <f t="shared" si="4"/>
        <v>0</v>
      </c>
      <c r="F9" s="144"/>
      <c r="G9" s="144"/>
      <c r="H9" s="144"/>
      <c r="I9" s="144"/>
      <c r="J9" s="192">
        <f t="shared" si="0"/>
        <v>0</v>
      </c>
      <c r="K9" s="192">
        <f t="shared" si="1"/>
        <v>0</v>
      </c>
      <c r="L9" s="192">
        <f t="shared" si="2"/>
        <v>0</v>
      </c>
      <c r="M9" s="194">
        <f t="shared" si="3"/>
        <v>0</v>
      </c>
    </row>
    <row r="10" spans="1:13" ht="30" customHeight="1">
      <c r="A10" s="60">
        <v>6</v>
      </c>
      <c r="B10" s="70" t="s">
        <v>3700</v>
      </c>
      <c r="C10" s="144"/>
      <c r="D10" s="144"/>
      <c r="E10" s="192">
        <f t="shared" si="4"/>
        <v>0</v>
      </c>
      <c r="F10" s="144"/>
      <c r="G10" s="144"/>
      <c r="H10" s="144"/>
      <c r="I10" s="144"/>
      <c r="J10" s="192">
        <f t="shared" si="0"/>
        <v>0</v>
      </c>
      <c r="K10" s="192">
        <f t="shared" si="1"/>
        <v>0</v>
      </c>
      <c r="L10" s="192">
        <f t="shared" si="2"/>
        <v>0</v>
      </c>
      <c r="M10" s="194">
        <f t="shared" si="3"/>
        <v>0</v>
      </c>
    </row>
    <row r="11" spans="1:13" ht="30" customHeight="1">
      <c r="A11" s="60">
        <v>7</v>
      </c>
      <c r="B11" s="70" t="s">
        <v>3701</v>
      </c>
      <c r="C11" s="144"/>
      <c r="D11" s="144"/>
      <c r="E11" s="192">
        <f t="shared" si="4"/>
        <v>0</v>
      </c>
      <c r="F11" s="144"/>
      <c r="G11" s="144"/>
      <c r="H11" s="144"/>
      <c r="I11" s="144"/>
      <c r="J11" s="192">
        <f t="shared" si="0"/>
        <v>0</v>
      </c>
      <c r="K11" s="192">
        <f t="shared" si="1"/>
        <v>0</v>
      </c>
      <c r="L11" s="192">
        <f t="shared" si="2"/>
        <v>0</v>
      </c>
      <c r="M11" s="194">
        <f t="shared" si="3"/>
        <v>0</v>
      </c>
    </row>
    <row r="12" spans="1:13" ht="30" customHeight="1">
      <c r="A12" s="60">
        <v>8</v>
      </c>
      <c r="B12" s="70" t="s">
        <v>3702</v>
      </c>
      <c r="C12" s="144"/>
      <c r="D12" s="144"/>
      <c r="E12" s="192">
        <f t="shared" si="4"/>
        <v>0</v>
      </c>
      <c r="F12" s="144"/>
      <c r="G12" s="144"/>
      <c r="H12" s="144"/>
      <c r="I12" s="144"/>
      <c r="J12" s="192">
        <f t="shared" si="0"/>
        <v>0</v>
      </c>
      <c r="K12" s="192">
        <f t="shared" si="1"/>
        <v>0</v>
      </c>
      <c r="L12" s="192">
        <f t="shared" si="2"/>
        <v>0</v>
      </c>
      <c r="M12" s="194">
        <f t="shared" si="3"/>
        <v>0</v>
      </c>
    </row>
    <row r="13" spans="1:13" ht="30" customHeight="1">
      <c r="A13" s="60">
        <v>9</v>
      </c>
      <c r="B13" s="61" t="s">
        <v>3703</v>
      </c>
      <c r="C13" s="144"/>
      <c r="D13" s="144"/>
      <c r="E13" s="192">
        <f t="shared" si="4"/>
        <v>0</v>
      </c>
      <c r="F13" s="144"/>
      <c r="G13" s="144"/>
      <c r="H13" s="144"/>
      <c r="I13" s="144"/>
      <c r="J13" s="192">
        <f t="shared" si="0"/>
        <v>0</v>
      </c>
      <c r="K13" s="192">
        <f t="shared" si="1"/>
        <v>0</v>
      </c>
      <c r="L13" s="192">
        <f t="shared" si="2"/>
        <v>0</v>
      </c>
      <c r="M13" s="194">
        <f t="shared" si="3"/>
        <v>0</v>
      </c>
    </row>
    <row r="14" spans="1:13" ht="30" customHeight="1">
      <c r="A14" s="62">
        <v>10</v>
      </c>
      <c r="B14" s="160" t="s">
        <v>3704</v>
      </c>
      <c r="C14" s="193">
        <f t="shared" ref="C14:K14" si="5">SUM(C5:C13)</f>
        <v>0</v>
      </c>
      <c r="D14" s="193">
        <f t="shared" si="5"/>
        <v>0</v>
      </c>
      <c r="E14" s="193">
        <f t="shared" si="5"/>
        <v>0</v>
      </c>
      <c r="F14" s="193">
        <f t="shared" si="5"/>
        <v>0</v>
      </c>
      <c r="G14" s="193">
        <f t="shared" si="5"/>
        <v>0</v>
      </c>
      <c r="H14" s="193">
        <f t="shared" si="5"/>
        <v>0</v>
      </c>
      <c r="I14" s="193">
        <f t="shared" si="5"/>
        <v>0</v>
      </c>
      <c r="J14" s="193">
        <f t="shared" si="5"/>
        <v>0</v>
      </c>
      <c r="K14" s="193">
        <f t="shared" si="5"/>
        <v>0</v>
      </c>
      <c r="L14" s="193">
        <f t="shared" si="2"/>
        <v>0</v>
      </c>
      <c r="M14" s="195">
        <f t="shared" si="3"/>
        <v>0</v>
      </c>
    </row>
    <row r="15" spans="1:13" ht="62.25" customHeight="1"/>
    <row r="16" spans="1:13" ht="20.399999999999999" customHeight="1">
      <c r="A16" s="719" t="s">
        <v>3331</v>
      </c>
      <c r="B16" s="719"/>
    </row>
    <row r="17" spans="1:7" ht="20.399999999999999" customHeight="1">
      <c r="A17" s="742" t="s">
        <v>3679</v>
      </c>
      <c r="B17" s="742"/>
      <c r="C17" s="742"/>
      <c r="D17" s="742"/>
      <c r="E17" s="742"/>
      <c r="F17" s="742"/>
      <c r="G17" s="742"/>
    </row>
    <row r="18" spans="1:7" ht="20.399999999999999" customHeight="1">
      <c r="A18" s="742" t="s">
        <v>3705</v>
      </c>
      <c r="B18" s="742"/>
      <c r="C18" s="742"/>
      <c r="D18" s="742"/>
      <c r="E18" s="742"/>
      <c r="F18" s="742"/>
      <c r="G18" s="742"/>
    </row>
    <row r="19" spans="1:7" ht="20.399999999999999" customHeight="1">
      <c r="A19" s="736" t="s">
        <v>3706</v>
      </c>
      <c r="B19" s="736"/>
      <c r="C19" s="736"/>
      <c r="D19" s="736"/>
      <c r="E19" s="736"/>
      <c r="F19" s="736"/>
      <c r="G19" s="736"/>
    </row>
    <row r="20" spans="1:7" ht="20.399999999999999" customHeight="1">
      <c r="A20" s="742" t="s">
        <v>3707</v>
      </c>
      <c r="B20" s="742"/>
      <c r="C20" s="742"/>
      <c r="D20" s="742"/>
      <c r="E20" s="742"/>
      <c r="F20" s="742"/>
      <c r="G20" s="16"/>
    </row>
    <row r="21" spans="1:7" ht="20.399999999999999" customHeight="1">
      <c r="A21" s="742" t="s">
        <v>3708</v>
      </c>
      <c r="B21" s="742"/>
      <c r="C21" s="742"/>
      <c r="D21" s="742"/>
      <c r="E21" s="742"/>
      <c r="F21" s="742"/>
      <c r="G21" s="742"/>
    </row>
  </sheetData>
  <sheetProtection password="CF88" sheet="1" objects="1" scenarios="1"/>
  <mergeCells count="12">
    <mergeCell ref="A1:M1"/>
    <mergeCell ref="C2:E2"/>
    <mergeCell ref="F2:L2"/>
    <mergeCell ref="A16:B16"/>
    <mergeCell ref="A17:G17"/>
    <mergeCell ref="M2:M3"/>
    <mergeCell ref="A18:G18"/>
    <mergeCell ref="A19:G19"/>
    <mergeCell ref="A20:F20"/>
    <mergeCell ref="A21:G21"/>
    <mergeCell ref="A2:A4"/>
    <mergeCell ref="B2:B4"/>
  </mergeCells>
  <phoneticPr fontId="54" type="noConversion"/>
  <hyperlinks>
    <hyperlink ref="A17:G17" r:id="rId1" display="国家税务总局关于贯彻落实企业所得税法若干税收问题的通知（国税函〔2010〕79号）" xr:uid="{00000000-0004-0000-1600-000000000000}"/>
    <hyperlink ref="A18:G18" r:id="rId2" display="企业会计准则第22号——金融工具确认和计量（财会〔2017〕7号)" xr:uid="{00000000-0004-0000-1600-000001000000}"/>
    <hyperlink ref="A19:G19" r:id="rId3" display="企业会计准则第23号——金融资产转移（财会〔2017〕8号）" xr:uid="{00000000-0004-0000-1600-000002000000}"/>
    <hyperlink ref="A20:F20" r:id="rId4" display="企业会计准则第24号——套期会计（财会〔2017〕9号）" xr:uid="{00000000-0004-0000-1600-000003000000}"/>
    <hyperlink ref="A21:G21" r:id="rId5" display="企业会计准则第37号——金融工具列报（财会〔2017〕14号）" xr:uid="{00000000-0004-0000-1600-000004000000}"/>
  </hyperlinks>
  <pageMargins left="0.23622047244094491" right="0.23622047244094491" top="0.74803149606299213" bottom="0.74803149606299213" header="0.31496062992125984" footer="0.31496062992125984"/>
  <pageSetup paperSize="9" orientation="landscape" r:id="rId6"/>
  <drawing r:id="rId7"/>
  <legacyDrawing r:id="rId8"/>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P14"/>
  <sheetViews>
    <sheetView workbookViewId="0">
      <pane xSplit="2" ySplit="4" topLeftCell="C5" activePane="bottomRight" state="frozen"/>
      <selection pane="topRight"/>
      <selection pane="bottomLeft"/>
      <selection pane="bottomRight" activeCell="S9" sqref="S9"/>
    </sheetView>
  </sheetViews>
  <sheetFormatPr defaultColWidth="9" defaultRowHeight="13.8"/>
  <cols>
    <col min="1" max="1" width="3.44140625" style="2" customWidth="1"/>
    <col min="2" max="2" width="11.77734375" style="2" customWidth="1"/>
    <col min="3" max="3" width="8" style="2" customWidth="1"/>
    <col min="4" max="4" width="9" style="2" customWidth="1"/>
    <col min="5" max="5" width="10.44140625" style="2" customWidth="1"/>
    <col min="6" max="6" width="10.33203125" style="2" customWidth="1"/>
    <col min="7" max="12" width="8.88671875" style="2" customWidth="1"/>
    <col min="13" max="13" width="9.6640625" style="2" customWidth="1"/>
    <col min="14" max="14" width="10.88671875" style="2" customWidth="1"/>
    <col min="15" max="15" width="8.77734375" style="2" customWidth="1"/>
    <col min="16" max="16" width="10.6640625" style="2" customWidth="1"/>
    <col min="17" max="16384" width="9" style="2"/>
  </cols>
  <sheetData>
    <row r="1" spans="1:16" ht="36.75" customHeight="1">
      <c r="A1" s="718" t="s">
        <v>3709</v>
      </c>
      <c r="B1" s="718"/>
      <c r="C1" s="718"/>
      <c r="D1" s="718"/>
      <c r="E1" s="718"/>
      <c r="F1" s="718"/>
      <c r="G1" s="718"/>
      <c r="H1" s="718"/>
      <c r="I1" s="718"/>
      <c r="J1" s="718"/>
      <c r="K1" s="718"/>
      <c r="L1" s="718"/>
      <c r="M1" s="718"/>
      <c r="N1" s="718"/>
      <c r="O1" s="718"/>
      <c r="P1" s="718"/>
    </row>
    <row r="2" spans="1:16" ht="32.25" customHeight="1">
      <c r="A2" s="738" t="s">
        <v>3581</v>
      </c>
      <c r="B2" s="740" t="s">
        <v>3400</v>
      </c>
      <c r="C2" s="740" t="s">
        <v>3710</v>
      </c>
      <c r="D2" s="748" t="s">
        <v>3711</v>
      </c>
      <c r="E2" s="752" t="s">
        <v>3712</v>
      </c>
      <c r="F2" s="753"/>
      <c r="G2" s="748" t="s">
        <v>3713</v>
      </c>
      <c r="H2" s="748"/>
      <c r="I2" s="748"/>
      <c r="J2" s="748"/>
      <c r="K2" s="748"/>
      <c r="L2" s="748" t="s">
        <v>3714</v>
      </c>
      <c r="M2" s="748"/>
      <c r="N2" s="748" t="s">
        <v>3715</v>
      </c>
      <c r="O2" s="748"/>
      <c r="P2" s="749"/>
    </row>
    <row r="3" spans="1:16" ht="41.25" customHeight="1">
      <c r="A3" s="747"/>
      <c r="B3" s="741"/>
      <c r="C3" s="741"/>
      <c r="D3" s="711"/>
      <c r="E3" s="24" t="s">
        <v>3401</v>
      </c>
      <c r="F3" s="70" t="s">
        <v>3716</v>
      </c>
      <c r="G3" s="25" t="s">
        <v>3717</v>
      </c>
      <c r="H3" s="25" t="s">
        <v>3718</v>
      </c>
      <c r="I3" s="25" t="s">
        <v>3719</v>
      </c>
      <c r="J3" s="25" t="s">
        <v>3720</v>
      </c>
      <c r="K3" s="25" t="s">
        <v>3721</v>
      </c>
      <c r="L3" s="25" t="s">
        <v>3722</v>
      </c>
      <c r="M3" s="70" t="s">
        <v>3723</v>
      </c>
      <c r="N3" s="24" t="s">
        <v>3724</v>
      </c>
      <c r="O3" s="169" t="s">
        <v>3725</v>
      </c>
      <c r="P3" s="26" t="s">
        <v>3726</v>
      </c>
    </row>
    <row r="4" spans="1:16" ht="23.25" customHeight="1">
      <c r="A4" s="747"/>
      <c r="B4" s="741"/>
      <c r="C4" s="25">
        <v>1</v>
      </c>
      <c r="D4" s="25">
        <v>2</v>
      </c>
      <c r="E4" s="25">
        <v>3</v>
      </c>
      <c r="F4" s="25">
        <v>4</v>
      </c>
      <c r="G4" s="25">
        <v>5</v>
      </c>
      <c r="H4" s="25">
        <v>6</v>
      </c>
      <c r="I4" s="25">
        <v>7</v>
      </c>
      <c r="J4" s="25">
        <v>8</v>
      </c>
      <c r="K4" s="25">
        <v>9</v>
      </c>
      <c r="L4" s="25">
        <v>10</v>
      </c>
      <c r="M4" s="25">
        <v>11</v>
      </c>
      <c r="N4" s="25">
        <v>12</v>
      </c>
      <c r="O4" s="25">
        <v>13</v>
      </c>
      <c r="P4" s="85">
        <v>14</v>
      </c>
    </row>
    <row r="5" spans="1:16" ht="33" customHeight="1">
      <c r="A5" s="60">
        <v>1</v>
      </c>
      <c r="B5" s="25" t="s">
        <v>3717</v>
      </c>
      <c r="C5" s="186"/>
      <c r="D5" s="187"/>
      <c r="E5" s="187"/>
      <c r="F5" s="187"/>
      <c r="G5" s="187"/>
      <c r="H5" s="187"/>
      <c r="I5" s="187"/>
      <c r="J5" s="187"/>
      <c r="K5" s="187"/>
      <c r="L5" s="187"/>
      <c r="M5" s="187"/>
      <c r="N5" s="132">
        <f>E5-SUM(G5:L5)</f>
        <v>0</v>
      </c>
      <c r="O5" s="187"/>
      <c r="P5" s="191">
        <f t="shared" ref="P5:P10" si="0">N5-O5</f>
        <v>0</v>
      </c>
    </row>
    <row r="6" spans="1:16" ht="33" customHeight="1">
      <c r="A6" s="60">
        <v>2</v>
      </c>
      <c r="B6" s="25" t="s">
        <v>3718</v>
      </c>
      <c r="C6" s="186"/>
      <c r="D6" s="187"/>
      <c r="E6" s="187"/>
      <c r="F6" s="187"/>
      <c r="G6" s="186" t="s">
        <v>3252</v>
      </c>
      <c r="H6" s="187"/>
      <c r="I6" s="187"/>
      <c r="J6" s="187"/>
      <c r="K6" s="187"/>
      <c r="L6" s="187"/>
      <c r="M6" s="187"/>
      <c r="N6" s="132">
        <f>E6-SUM(H6:L6)</f>
        <v>0</v>
      </c>
      <c r="O6" s="187"/>
      <c r="P6" s="191">
        <f t="shared" si="0"/>
        <v>0</v>
      </c>
    </row>
    <row r="7" spans="1:16" ht="33" customHeight="1">
      <c r="A7" s="60">
        <v>3</v>
      </c>
      <c r="B7" s="25" t="s">
        <v>3719</v>
      </c>
      <c r="C7" s="186"/>
      <c r="D7" s="187"/>
      <c r="E7" s="187"/>
      <c r="F7" s="187"/>
      <c r="G7" s="186" t="s">
        <v>3252</v>
      </c>
      <c r="H7" s="186" t="s">
        <v>3252</v>
      </c>
      <c r="I7" s="187"/>
      <c r="J7" s="187"/>
      <c r="K7" s="187"/>
      <c r="L7" s="187"/>
      <c r="M7" s="187"/>
      <c r="N7" s="132">
        <f>E7-SUM(I7:L7)</f>
        <v>0</v>
      </c>
      <c r="O7" s="187"/>
      <c r="P7" s="191">
        <f t="shared" si="0"/>
        <v>0</v>
      </c>
    </row>
    <row r="8" spans="1:16" ht="33" customHeight="1">
      <c r="A8" s="60">
        <v>4</v>
      </c>
      <c r="B8" s="25" t="s">
        <v>3720</v>
      </c>
      <c r="C8" s="186"/>
      <c r="D8" s="187"/>
      <c r="E8" s="187"/>
      <c r="F8" s="187"/>
      <c r="G8" s="186" t="s">
        <v>4453</v>
      </c>
      <c r="H8" s="186" t="s">
        <v>3252</v>
      </c>
      <c r="I8" s="186" t="s">
        <v>3252</v>
      </c>
      <c r="J8" s="187"/>
      <c r="K8" s="187"/>
      <c r="L8" s="187"/>
      <c r="M8" s="187"/>
      <c r="N8" s="132">
        <f>E8-SUM(J8:L8)</f>
        <v>0</v>
      </c>
      <c r="O8" s="187"/>
      <c r="P8" s="191">
        <f t="shared" si="0"/>
        <v>0</v>
      </c>
    </row>
    <row r="9" spans="1:16" ht="33" customHeight="1">
      <c r="A9" s="60">
        <v>5</v>
      </c>
      <c r="B9" s="25" t="s">
        <v>3721</v>
      </c>
      <c r="C9" s="186"/>
      <c r="D9" s="187"/>
      <c r="E9" s="187"/>
      <c r="F9" s="187"/>
      <c r="G9" s="186" t="s">
        <v>4453</v>
      </c>
      <c r="H9" s="186" t="s">
        <v>4452</v>
      </c>
      <c r="I9" s="186" t="s">
        <v>3252</v>
      </c>
      <c r="J9" s="186" t="s">
        <v>3252</v>
      </c>
      <c r="K9" s="187"/>
      <c r="L9" s="187"/>
      <c r="M9" s="187"/>
      <c r="N9" s="132">
        <f>E9-SUM(K9:L9)</f>
        <v>0</v>
      </c>
      <c r="O9" s="187"/>
      <c r="P9" s="191">
        <f t="shared" si="0"/>
        <v>0</v>
      </c>
    </row>
    <row r="10" spans="1:16" ht="33" customHeight="1">
      <c r="A10" s="60">
        <v>6</v>
      </c>
      <c r="B10" s="25" t="s">
        <v>3727</v>
      </c>
      <c r="C10" s="186"/>
      <c r="D10" s="187"/>
      <c r="E10" s="187"/>
      <c r="F10" s="187"/>
      <c r="G10" s="186" t="s">
        <v>3252</v>
      </c>
      <c r="H10" s="186" t="s">
        <v>3252</v>
      </c>
      <c r="I10" s="186" t="s">
        <v>3252</v>
      </c>
      <c r="J10" s="186" t="s">
        <v>3252</v>
      </c>
      <c r="K10" s="186" t="s">
        <v>3252</v>
      </c>
      <c r="L10" s="187"/>
      <c r="M10" s="187"/>
      <c r="N10" s="132">
        <f>E10-L10</f>
        <v>0</v>
      </c>
      <c r="O10" s="187"/>
      <c r="P10" s="191">
        <f t="shared" si="0"/>
        <v>0</v>
      </c>
    </row>
    <row r="11" spans="1:16" ht="39" customHeight="1">
      <c r="A11" s="62">
        <v>7</v>
      </c>
      <c r="B11" s="76" t="s">
        <v>3728</v>
      </c>
      <c r="C11" s="188" t="s">
        <v>3252</v>
      </c>
      <c r="D11" s="189">
        <f>SUM(D5:D10)</f>
        <v>0</v>
      </c>
      <c r="E11" s="189">
        <f>SUM(E5:E10)</f>
        <v>0</v>
      </c>
      <c r="F11" s="189">
        <f>SUM(F5:F10)</f>
        <v>0</v>
      </c>
      <c r="G11" s="190" t="s">
        <v>3252</v>
      </c>
      <c r="H11" s="190" t="s">
        <v>3252</v>
      </c>
      <c r="I11" s="190" t="s">
        <v>3252</v>
      </c>
      <c r="J11" s="190" t="s">
        <v>3252</v>
      </c>
      <c r="K11" s="190" t="s">
        <v>3252</v>
      </c>
      <c r="L11" s="189">
        <f>SUM(L5:L10)</f>
        <v>0</v>
      </c>
      <c r="M11" s="189">
        <f>SUM(M5:M10)</f>
        <v>0</v>
      </c>
      <c r="N11" s="189">
        <f>SUM(N5:N10)</f>
        <v>0</v>
      </c>
      <c r="O11" s="189">
        <f>SUM(O5:O10)</f>
        <v>0</v>
      </c>
      <c r="P11" s="189">
        <f>SUM(P5:P10)</f>
        <v>0</v>
      </c>
    </row>
    <row r="12" spans="1:16" ht="172.5" customHeight="1"/>
    <row r="13" spans="1:16" ht="19.5" customHeight="1">
      <c r="A13" s="751" t="s">
        <v>3331</v>
      </c>
      <c r="B13" s="751"/>
    </row>
    <row r="14" spans="1:16" ht="19.5" customHeight="1">
      <c r="A14" s="742" t="s">
        <v>3729</v>
      </c>
      <c r="B14" s="742"/>
      <c r="C14" s="742"/>
      <c r="D14" s="742"/>
      <c r="E14" s="742"/>
      <c r="F14" s="742"/>
      <c r="G14" s="742"/>
      <c r="H14" s="742"/>
      <c r="I14" s="742"/>
    </row>
  </sheetData>
  <sheetProtection password="CF88" sheet="1" objects="1" scenarios="1"/>
  <mergeCells count="11">
    <mergeCell ref="A1:P1"/>
    <mergeCell ref="E2:F2"/>
    <mergeCell ref="G2:K2"/>
    <mergeCell ref="L2:M2"/>
    <mergeCell ref="N2:P2"/>
    <mergeCell ref="A13:B13"/>
    <mergeCell ref="A14:I14"/>
    <mergeCell ref="A2:A4"/>
    <mergeCell ref="B2:B4"/>
    <mergeCell ref="C2:C3"/>
    <mergeCell ref="D2:D3"/>
  </mergeCells>
  <phoneticPr fontId="54" type="noConversion"/>
  <hyperlinks>
    <hyperlink ref="A14:I14" r:id="rId1" display="财政部 国家税务总局关于专项用途财政性资金企业所得税处理问题的通知（财税〔2011〕70号）" xr:uid="{00000000-0004-0000-1700-000000000000}"/>
  </hyperlinks>
  <pageMargins left="7.874015748031496E-2" right="7.874015748031496E-2" top="1.1100000000000001" bottom="0.74803149606299213" header="0.53" footer="0.31496062992125984"/>
  <pageSetup paperSize="9" orientation="landscape" r:id="rId2"/>
  <drawing r:id="rId3"/>
  <legacyDrawing r:id="rId4"/>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theme="0" tint="-0.249977111117893"/>
  </sheetPr>
  <dimension ref="A1:J27"/>
  <sheetViews>
    <sheetView workbookViewId="0">
      <pane xSplit="2" ySplit="3" topLeftCell="C7" activePane="bottomRight" state="frozen"/>
      <selection pane="topRight"/>
      <selection pane="bottomLeft"/>
      <selection pane="bottomRight" activeCell="I16" sqref="I16"/>
    </sheetView>
  </sheetViews>
  <sheetFormatPr defaultColWidth="9" defaultRowHeight="13.8"/>
  <cols>
    <col min="1" max="1" width="4" style="2" customWidth="1"/>
    <col min="2" max="2" width="41.77734375" style="2" customWidth="1"/>
    <col min="3" max="3" width="15.109375" style="2" customWidth="1"/>
    <col min="4" max="4" width="14.109375" style="2" customWidth="1"/>
    <col min="5" max="5" width="8.44140625" style="2" customWidth="1"/>
    <col min="6" max="6" width="13.21875" style="2" customWidth="1"/>
    <col min="7" max="7" width="14.33203125" style="2" customWidth="1"/>
    <col min="8" max="8" width="16.109375" style="2" customWidth="1"/>
    <col min="9" max="9" width="17.33203125" style="2" customWidth="1"/>
    <col min="10" max="10" width="13.88671875" style="2" customWidth="1"/>
    <col min="11" max="16384" width="9" style="2"/>
  </cols>
  <sheetData>
    <row r="1" spans="1:10" ht="27.75" customHeight="1">
      <c r="A1" s="725" t="s">
        <v>4462</v>
      </c>
      <c r="B1" s="725"/>
      <c r="C1" s="725"/>
      <c r="D1" s="725"/>
      <c r="E1" s="725"/>
      <c r="F1" s="725"/>
      <c r="G1" s="725"/>
      <c r="H1" s="725"/>
      <c r="I1" s="725"/>
    </row>
    <row r="2" spans="1:10" ht="27.75" customHeight="1">
      <c r="A2" s="738" t="s">
        <v>3355</v>
      </c>
      <c r="B2" s="748" t="s">
        <v>3400</v>
      </c>
      <c r="C2" s="19" t="s">
        <v>3582</v>
      </c>
      <c r="D2" s="19" t="s">
        <v>3730</v>
      </c>
      <c r="E2" s="19" t="s">
        <v>3731</v>
      </c>
      <c r="F2" s="19" t="s">
        <v>3732</v>
      </c>
      <c r="G2" s="19" t="s">
        <v>3583</v>
      </c>
      <c r="H2" s="19" t="s">
        <v>3629</v>
      </c>
      <c r="I2" s="21" t="s">
        <v>3733</v>
      </c>
    </row>
    <row r="3" spans="1:10" ht="17.25" customHeight="1">
      <c r="A3" s="739"/>
      <c r="B3" s="711"/>
      <c r="C3" s="24">
        <v>1</v>
      </c>
      <c r="D3" s="24">
        <v>2</v>
      </c>
      <c r="E3" s="24">
        <v>3</v>
      </c>
      <c r="F3" s="24">
        <v>4</v>
      </c>
      <c r="G3" s="24">
        <v>5</v>
      </c>
      <c r="H3" s="24" t="s">
        <v>3734</v>
      </c>
      <c r="I3" s="26" t="s">
        <v>3735</v>
      </c>
    </row>
    <row r="4" spans="1:10" ht="27" customHeight="1">
      <c r="A4" s="69">
        <v>1</v>
      </c>
      <c r="B4" s="70" t="s">
        <v>3736</v>
      </c>
      <c r="C4" s="178"/>
      <c r="D4" s="178"/>
      <c r="E4" s="110" t="s">
        <v>3252</v>
      </c>
      <c r="F4" s="110" t="s">
        <v>3252</v>
      </c>
      <c r="G4" s="179">
        <f>D4</f>
        <v>0</v>
      </c>
      <c r="H4" s="126">
        <f>C4-G4</f>
        <v>0</v>
      </c>
      <c r="I4" s="182" t="s">
        <v>3252</v>
      </c>
    </row>
    <row r="5" spans="1:10" ht="27" customHeight="1">
      <c r="A5" s="69">
        <v>2</v>
      </c>
      <c r="B5" s="78" t="s">
        <v>3737</v>
      </c>
      <c r="C5" s="178"/>
      <c r="D5" s="178"/>
      <c r="E5" s="110" t="s">
        <v>3252</v>
      </c>
      <c r="F5" s="110" t="s">
        <v>3252</v>
      </c>
      <c r="G5" s="126">
        <f>MIN(C5,D5)</f>
        <v>0</v>
      </c>
      <c r="H5" s="126">
        <f>C5-G5</f>
        <v>0</v>
      </c>
      <c r="I5" s="182" t="s">
        <v>3252</v>
      </c>
    </row>
    <row r="6" spans="1:10" ht="27" customHeight="1">
      <c r="A6" s="69">
        <v>3</v>
      </c>
      <c r="B6" s="70" t="s">
        <v>3738</v>
      </c>
      <c r="C6" s="178"/>
      <c r="D6" s="178"/>
      <c r="E6" s="180">
        <v>0.14000000000000001</v>
      </c>
      <c r="F6" s="110" t="s">
        <v>3252</v>
      </c>
      <c r="G6" s="126">
        <f>IF(C6="",0,MIN(C6,D6,ROUND(G4*E6,2)))</f>
        <v>0</v>
      </c>
      <c r="H6" s="126">
        <f>IF(C6="",0,C6-G6)</f>
        <v>0</v>
      </c>
      <c r="I6" s="182" t="s">
        <v>3252</v>
      </c>
    </row>
    <row r="7" spans="1:10" ht="27" customHeight="1">
      <c r="A7" s="69">
        <v>4</v>
      </c>
      <c r="B7" s="70" t="s">
        <v>3739</v>
      </c>
      <c r="C7" s="126">
        <f>SUM(C8:C9)</f>
        <v>0</v>
      </c>
      <c r="D7" s="126">
        <f>SUM(D8:D9)</f>
        <v>0</v>
      </c>
      <c r="E7" s="110" t="s">
        <v>3252</v>
      </c>
      <c r="F7" s="126">
        <f>F8</f>
        <v>0</v>
      </c>
      <c r="G7" s="126">
        <f>SUM(G8:G9)</f>
        <v>0</v>
      </c>
      <c r="H7" s="126">
        <f>IF(C7="",0,C7-G7)</f>
        <v>0</v>
      </c>
      <c r="I7" s="183">
        <f>D7+F7-G7</f>
        <v>0</v>
      </c>
    </row>
    <row r="8" spans="1:10" ht="27" customHeight="1">
      <c r="A8" s="69">
        <v>5</v>
      </c>
      <c r="B8" s="78" t="s">
        <v>3740</v>
      </c>
      <c r="C8" s="178"/>
      <c r="D8" s="178"/>
      <c r="E8" s="181">
        <v>0.08</v>
      </c>
      <c r="F8" s="178"/>
      <c r="G8" s="126">
        <f>IF(C8="",0,IF(D8&lt;=0,0,MIN(D8+F8,ROUND(G4*E8,2))))</f>
        <v>0</v>
      </c>
      <c r="H8" s="126">
        <f>IF(C8="",0,C8-G8)</f>
        <v>0</v>
      </c>
      <c r="I8" s="183">
        <f>D8+F8-G8</f>
        <v>0</v>
      </c>
      <c r="J8" s="184"/>
    </row>
    <row r="9" spans="1:10" ht="27" customHeight="1">
      <c r="A9" s="69">
        <v>6</v>
      </c>
      <c r="B9" s="72" t="s">
        <v>3741</v>
      </c>
      <c r="C9" s="178"/>
      <c r="D9" s="178"/>
      <c r="E9" s="180">
        <v>1</v>
      </c>
      <c r="F9" s="110" t="s">
        <v>3252</v>
      </c>
      <c r="G9" s="178"/>
      <c r="H9" s="126">
        <f>IF(C9="",0,C9-G9)</f>
        <v>0</v>
      </c>
      <c r="I9" s="182" t="s">
        <v>3252</v>
      </c>
      <c r="J9" s="184"/>
    </row>
    <row r="10" spans="1:10" ht="27" customHeight="1">
      <c r="A10" s="69">
        <v>7</v>
      </c>
      <c r="B10" s="70" t="s">
        <v>3742</v>
      </c>
      <c r="C10" s="178"/>
      <c r="D10" s="178"/>
      <c r="E10" s="180">
        <v>0.02</v>
      </c>
      <c r="F10" s="110" t="s">
        <v>3252</v>
      </c>
      <c r="G10" s="126">
        <f>IF(C10="",0,MIN(G4*E10,C10,D10))</f>
        <v>0</v>
      </c>
      <c r="H10" s="126">
        <f>IF(C10="",0,C10-G10)</f>
        <v>0</v>
      </c>
      <c r="I10" s="182" t="s">
        <v>3252</v>
      </c>
      <c r="J10" s="184"/>
    </row>
    <row r="11" spans="1:10" ht="27" customHeight="1">
      <c r="A11" s="69">
        <v>8</v>
      </c>
      <c r="B11" s="70" t="s">
        <v>3743</v>
      </c>
      <c r="C11" s="178"/>
      <c r="D11" s="178"/>
      <c r="E11" s="110" t="s">
        <v>3252</v>
      </c>
      <c r="F11" s="110" t="s">
        <v>3252</v>
      </c>
      <c r="G11" s="126">
        <f>MIN(C11,D11)</f>
        <v>0</v>
      </c>
      <c r="H11" s="126">
        <f>C11-G11</f>
        <v>0</v>
      </c>
      <c r="I11" s="182" t="s">
        <v>3252</v>
      </c>
    </row>
    <row r="12" spans="1:10" ht="27" customHeight="1">
      <c r="A12" s="69">
        <v>9</v>
      </c>
      <c r="B12" s="70" t="s">
        <v>3744</v>
      </c>
      <c r="C12" s="178"/>
      <c r="D12" s="178"/>
      <c r="E12" s="110" t="s">
        <v>3252</v>
      </c>
      <c r="F12" s="110" t="s">
        <v>3252</v>
      </c>
      <c r="G12" s="126">
        <f>MIN(C12,D12)</f>
        <v>0</v>
      </c>
      <c r="H12" s="126">
        <f>C12-G12</f>
        <v>0</v>
      </c>
      <c r="I12" s="182" t="s">
        <v>3252</v>
      </c>
      <c r="J12" s="184"/>
    </row>
    <row r="13" spans="1:10" ht="27" customHeight="1">
      <c r="A13" s="69">
        <v>10</v>
      </c>
      <c r="B13" s="70" t="s">
        <v>3745</v>
      </c>
      <c r="C13" s="178"/>
      <c r="D13" s="178"/>
      <c r="E13" s="180">
        <v>0.05</v>
      </c>
      <c r="F13" s="110" t="s">
        <v>3252</v>
      </c>
      <c r="G13" s="126">
        <f>IF(C13="",0,MIN(G4*E13,C13,D13))</f>
        <v>0</v>
      </c>
      <c r="H13" s="126">
        <f>IF(C13="",0,C13-G13)</f>
        <v>0</v>
      </c>
      <c r="I13" s="182" t="s">
        <v>3252</v>
      </c>
    </row>
    <row r="14" spans="1:10" ht="27" customHeight="1">
      <c r="A14" s="69">
        <v>11</v>
      </c>
      <c r="B14" s="70" t="s">
        <v>3746</v>
      </c>
      <c r="C14" s="178"/>
      <c r="D14" s="178"/>
      <c r="E14" s="180">
        <v>0.05</v>
      </c>
      <c r="F14" s="110" t="s">
        <v>3252</v>
      </c>
      <c r="G14" s="126">
        <f>IF(C14="",0,MIN(G4*E14,C14,D14))</f>
        <v>0</v>
      </c>
      <c r="H14" s="126">
        <f>IF(C14="",0,C14-G14)</f>
        <v>0</v>
      </c>
      <c r="I14" s="182" t="s">
        <v>3252</v>
      </c>
    </row>
    <row r="15" spans="1:10" ht="27" customHeight="1">
      <c r="A15" s="69">
        <v>12</v>
      </c>
      <c r="B15" s="70" t="s">
        <v>3703</v>
      </c>
      <c r="C15" s="178"/>
      <c r="D15" s="178"/>
      <c r="E15" s="110" t="s">
        <v>3252</v>
      </c>
      <c r="F15" s="110" t="s">
        <v>3252</v>
      </c>
      <c r="G15" s="178"/>
      <c r="H15" s="126">
        <f>IF(C15="",0,C15-G15)</f>
        <v>0</v>
      </c>
      <c r="I15" s="182" t="s">
        <v>3252</v>
      </c>
    </row>
    <row r="16" spans="1:10" ht="27" customHeight="1">
      <c r="A16" s="104">
        <v>13</v>
      </c>
      <c r="B16" s="80" t="s">
        <v>3747</v>
      </c>
      <c r="C16" s="135">
        <f>C4+C6+C7+C10+C11+C12+C13+C14+C15</f>
        <v>0</v>
      </c>
      <c r="D16" s="135">
        <f>D4+D6+D7+D10+D11+D12+D13+D14+D15</f>
        <v>0</v>
      </c>
      <c r="E16" s="122" t="s">
        <v>3252</v>
      </c>
      <c r="F16" s="122"/>
      <c r="G16" s="135">
        <f>G4+G6+G7+G10+G11+G12+G13+G14+G15</f>
        <v>0</v>
      </c>
      <c r="H16" s="135">
        <f>H4+H6+H7+H10+H11+H12+H13+H14+H15</f>
        <v>0</v>
      </c>
      <c r="I16" s="185">
        <f>I7</f>
        <v>0</v>
      </c>
    </row>
    <row r="17" spans="1:8" ht="48" customHeight="1"/>
    <row r="18" spans="1:8" s="53" customFormat="1" ht="21" customHeight="1">
      <c r="A18" s="719" t="s">
        <v>3331</v>
      </c>
      <c r="B18" s="719"/>
    </row>
    <row r="19" spans="1:8" s="53" customFormat="1" ht="21" customHeight="1">
      <c r="A19" s="720" t="s">
        <v>3748</v>
      </c>
      <c r="B19" s="720"/>
      <c r="C19" s="720"/>
      <c r="D19" s="720"/>
      <c r="E19" s="720"/>
      <c r="F19" s="720"/>
      <c r="G19" s="720"/>
      <c r="H19" s="720"/>
    </row>
    <row r="20" spans="1:8" s="53" customFormat="1" ht="21" customHeight="1">
      <c r="A20" s="720" t="s">
        <v>3749</v>
      </c>
      <c r="B20" s="720"/>
      <c r="C20" s="720"/>
      <c r="D20" s="720"/>
      <c r="E20" s="720"/>
      <c r="F20" s="720"/>
      <c r="G20" s="720"/>
      <c r="H20" s="720"/>
    </row>
    <row r="21" spans="1:8" s="53" customFormat="1" ht="21" customHeight="1">
      <c r="A21" s="720" t="s">
        <v>3750</v>
      </c>
      <c r="B21" s="720"/>
      <c r="C21" s="720"/>
      <c r="D21" s="720"/>
      <c r="E21" s="720"/>
      <c r="F21" s="720"/>
      <c r="G21" s="720"/>
      <c r="H21" s="720"/>
    </row>
    <row r="22" spans="1:8" s="53" customFormat="1" ht="21" customHeight="1">
      <c r="A22" s="720" t="s">
        <v>3751</v>
      </c>
      <c r="B22" s="720"/>
      <c r="C22" s="720"/>
      <c r="D22" s="720"/>
      <c r="E22" s="720"/>
      <c r="F22" s="720"/>
      <c r="G22" s="720"/>
      <c r="H22" s="720"/>
    </row>
    <row r="23" spans="1:8" s="53" customFormat="1" ht="21" customHeight="1">
      <c r="A23" s="720" t="s">
        <v>3752</v>
      </c>
      <c r="B23" s="720"/>
      <c r="C23" s="720"/>
      <c r="D23" s="720"/>
      <c r="E23" s="720"/>
      <c r="F23" s="720"/>
      <c r="G23" s="720"/>
      <c r="H23" s="720"/>
    </row>
    <row r="24" spans="1:8" s="53" customFormat="1" ht="21" customHeight="1">
      <c r="A24" s="720" t="s">
        <v>3753</v>
      </c>
      <c r="B24" s="720"/>
      <c r="C24" s="720"/>
      <c r="D24" s="720"/>
      <c r="E24" s="720"/>
      <c r="F24" s="720"/>
      <c r="G24" s="720"/>
      <c r="H24" s="720"/>
    </row>
    <row r="25" spans="1:8" s="53" customFormat="1" ht="21" customHeight="1">
      <c r="A25" s="720" t="s">
        <v>3754</v>
      </c>
      <c r="B25" s="720"/>
      <c r="C25" s="720"/>
      <c r="D25" s="720"/>
      <c r="E25" s="720"/>
      <c r="F25" s="720"/>
      <c r="G25" s="720"/>
      <c r="H25" s="720"/>
    </row>
    <row r="26" spans="1:8" s="53" customFormat="1" ht="21" customHeight="1">
      <c r="A26" s="720" t="s">
        <v>3755</v>
      </c>
      <c r="B26" s="720"/>
      <c r="C26" s="720"/>
      <c r="D26" s="720"/>
      <c r="E26" s="720"/>
      <c r="F26" s="720"/>
      <c r="G26" s="720"/>
      <c r="H26" s="720"/>
    </row>
    <row r="27" spans="1:8" ht="18" customHeight="1">
      <c r="A27" s="754" t="s">
        <v>4461</v>
      </c>
      <c r="B27" s="754"/>
      <c r="C27" s="754"/>
      <c r="D27" s="754"/>
      <c r="E27" s="754"/>
      <c r="F27" s="754"/>
      <c r="G27" s="754"/>
      <c r="H27" s="754"/>
    </row>
  </sheetData>
  <sheetProtection password="CF88" sheet="1" objects="1" scenarios="1"/>
  <mergeCells count="13">
    <mergeCell ref="A1:I1"/>
    <mergeCell ref="A18:B18"/>
    <mergeCell ref="A19:H19"/>
    <mergeCell ref="A20:H20"/>
    <mergeCell ref="A21:H21"/>
    <mergeCell ref="A2:A3"/>
    <mergeCell ref="B2:B3"/>
    <mergeCell ref="A27:H27"/>
    <mergeCell ref="A22:H22"/>
    <mergeCell ref="A23:H23"/>
    <mergeCell ref="A24:H24"/>
    <mergeCell ref="A25:H25"/>
    <mergeCell ref="A26:H26"/>
  </mergeCells>
  <phoneticPr fontId="54" type="noConversion"/>
  <hyperlinks>
    <hyperlink ref="A19:H19" r:id="rId1" display="国家税务总局关于企业工资薪金及职工福利费扣除问题的通知（国税函〔2009〕3号）" xr:uid="{00000000-0004-0000-1800-000000000000}"/>
    <hyperlink ref="A20:H20" r:id="rId2" display="财政部 国家税务总局关于扶持动漫产业发展有关税收政策问题的通知（财税〔2009〕65号）" xr:uid="{00000000-0004-0000-1800-000001000000}"/>
    <hyperlink ref="A21:H21" r:id="rId3" display="财政部 国家税务总局关于进一步鼓励软件产业和集成电路产业发展企业所得税政策的通知（财税〔2012〕27号）" xr:uid="{00000000-0004-0000-1800-000002000000}"/>
    <hyperlink ref="A22:H22" r:id="rId4" display="国家税务总局关于我国居民企业实行股权激励计划有关企业所得税处理问题的公告（国家税务总局公告2012年第18号）" xr:uid="{00000000-0004-0000-1800-000003000000}"/>
    <hyperlink ref="A23:H23" r:id="rId5" display="财政部 国家税务总局 商务部 科技部国家发展改革委关于完善技术先进型服务企业有关企业所得税政策问题的通知（财税〔2014〕59号）" xr:uid="{00000000-0004-0000-1800-000004000000}"/>
    <hyperlink ref="A24:H24" r:id="rId6" display="国家税务总局关于企业工资薪金和职工福利费等支出税前扣除问题的公告（国家税务总局公告2015年第34号）" xr:uid="{00000000-0004-0000-1800-000005000000}"/>
    <hyperlink ref="A25:H25" r:id="rId7" display="财政部 税务总局关于企业职工教育经费税前扣除政策的通知（财税〔2018〕51号）" xr:uid="{00000000-0004-0000-1800-000006000000}"/>
    <hyperlink ref="A26:H26" r:id="rId8" display="上市公司股权激励管理办法（中国证券监督管理委员会令第126号）" xr:uid="{00000000-0004-0000-1800-000007000000}"/>
    <hyperlink ref="A27:H27" r:id="rId9" display="财政部税务总局关于企业职工教育经费税前扣除政策的通知(财税〔2018〕51号)" xr:uid="{00000000-0004-0000-1800-000008000000}"/>
  </hyperlinks>
  <pageMargins left="0.15902777777777799" right="0.21875" top="0.75902777777777797" bottom="0.75" header="0.3" footer="0.3"/>
  <pageSetup paperSize="9" orientation="landscape" r:id="rId10"/>
  <drawing r:id="rId11"/>
  <legacyDrawing r:id="rId1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D20"/>
  <sheetViews>
    <sheetView workbookViewId="0">
      <selection activeCell="H19" sqref="H19"/>
    </sheetView>
  </sheetViews>
  <sheetFormatPr defaultColWidth="9" defaultRowHeight="19.2" customHeight="1"/>
  <cols>
    <col min="1" max="1" width="4.33203125" style="2" customWidth="1"/>
    <col min="2" max="2" width="56" style="2" customWidth="1"/>
    <col min="3" max="3" width="17" style="175" customWidth="1"/>
    <col min="4" max="4" width="14.21875" style="2" customWidth="1"/>
    <col min="5" max="16384" width="9" style="2"/>
  </cols>
  <sheetData>
    <row r="1" spans="1:4" ht="46.5" customHeight="1" thickBot="1">
      <c r="A1" s="718" t="s">
        <v>4504</v>
      </c>
      <c r="B1" s="718"/>
      <c r="C1" s="718"/>
      <c r="D1" s="718"/>
    </row>
    <row r="2" spans="1:4" ht="33.75" customHeight="1">
      <c r="A2" s="746" t="s">
        <v>3355</v>
      </c>
      <c r="B2" s="740" t="s">
        <v>3400</v>
      </c>
      <c r="C2" s="528" t="s">
        <v>4505</v>
      </c>
      <c r="D2" s="522" t="s">
        <v>4494</v>
      </c>
    </row>
    <row r="3" spans="1:4" ht="18.600000000000001" customHeight="1">
      <c r="A3" s="747"/>
      <c r="B3" s="741"/>
      <c r="C3" s="529">
        <v>1</v>
      </c>
      <c r="D3" s="530">
        <v>2</v>
      </c>
    </row>
    <row r="4" spans="1:4" ht="33.75" customHeight="1">
      <c r="A4" s="563">
        <v>1</v>
      </c>
      <c r="B4" s="570" t="s">
        <v>4495</v>
      </c>
      <c r="C4" s="523"/>
      <c r="D4" s="524"/>
    </row>
    <row r="5" spans="1:4" ht="33.75" customHeight="1">
      <c r="A5" s="563">
        <v>2</v>
      </c>
      <c r="B5" s="571" t="s">
        <v>4496</v>
      </c>
      <c r="C5" s="523"/>
      <c r="D5" s="524"/>
    </row>
    <row r="6" spans="1:4" ht="33.75" customHeight="1">
      <c r="A6" s="563">
        <v>3</v>
      </c>
      <c r="B6" s="570" t="s">
        <v>4497</v>
      </c>
      <c r="C6" s="525">
        <f>C4-C5</f>
        <v>0</v>
      </c>
      <c r="D6" s="176">
        <f>D4-D5</f>
        <v>0</v>
      </c>
    </row>
    <row r="7" spans="1:4" ht="33.75" customHeight="1">
      <c r="A7" s="563">
        <v>4</v>
      </c>
      <c r="B7" s="570" t="s">
        <v>4498</v>
      </c>
      <c r="C7" s="523"/>
      <c r="D7" s="524"/>
    </row>
    <row r="8" spans="1:4" ht="33.75" customHeight="1">
      <c r="A8" s="563">
        <v>5</v>
      </c>
      <c r="B8" s="170" t="s">
        <v>4557</v>
      </c>
      <c r="C8" s="526"/>
      <c r="D8" s="524"/>
    </row>
    <row r="9" spans="1:4" ht="33.75" customHeight="1">
      <c r="A9" s="563">
        <v>6</v>
      </c>
      <c r="B9" s="570" t="s">
        <v>4499</v>
      </c>
      <c r="C9" s="525">
        <f>C7*C8</f>
        <v>0</v>
      </c>
      <c r="D9" s="176">
        <f>D7*D8</f>
        <v>0</v>
      </c>
    </row>
    <row r="10" spans="1:4" ht="33.75" customHeight="1">
      <c r="A10" s="563">
        <v>7</v>
      </c>
      <c r="B10" s="570" t="s">
        <v>3756</v>
      </c>
      <c r="C10" s="525">
        <f>IF(C6&gt;C9,C6-C9,0)</f>
        <v>0</v>
      </c>
      <c r="D10" s="176">
        <f>IF(D6&gt;D9,D6-D9,0)</f>
        <v>0</v>
      </c>
    </row>
    <row r="11" spans="1:4" ht="33.75" customHeight="1">
      <c r="A11" s="563">
        <v>8</v>
      </c>
      <c r="B11" s="170" t="s">
        <v>4558</v>
      </c>
      <c r="C11" s="523"/>
      <c r="D11" s="524"/>
    </row>
    <row r="12" spans="1:4" ht="33.75" customHeight="1">
      <c r="A12" s="563">
        <v>9</v>
      </c>
      <c r="B12" s="573" t="s">
        <v>3757</v>
      </c>
      <c r="C12" s="525">
        <f>IF(C11&gt;0,IF(C6&gt;C9,0,MIN(C11,C9-C6)),0)</f>
        <v>0</v>
      </c>
      <c r="D12" s="176">
        <f>IF(D11&gt;0,IF(D6&gt;D9,0,MIN(D11,D9-D6)),0)</f>
        <v>0</v>
      </c>
    </row>
    <row r="13" spans="1:4" ht="33.75" customHeight="1">
      <c r="A13" s="563">
        <v>10</v>
      </c>
      <c r="B13" s="560" t="s">
        <v>4500</v>
      </c>
      <c r="C13" s="523"/>
      <c r="D13" s="583" t="s">
        <v>4452</v>
      </c>
    </row>
    <row r="14" spans="1:4" ht="33.75" customHeight="1">
      <c r="A14" s="563">
        <v>11</v>
      </c>
      <c r="B14" s="589" t="s">
        <v>4501</v>
      </c>
      <c r="C14" s="523"/>
      <c r="D14" s="583" t="s">
        <v>4452</v>
      </c>
    </row>
    <row r="15" spans="1:4" ht="33.75" customHeight="1">
      <c r="A15" s="563">
        <v>12</v>
      </c>
      <c r="B15" s="560" t="s">
        <v>4502</v>
      </c>
      <c r="C15" s="525">
        <f>IF(C6&gt;C9,C5+C6-C9+C13-C14,C5+C13-C14-C12)</f>
        <v>0</v>
      </c>
      <c r="D15" s="176">
        <f>IF(D6&gt;D9,D5+D6-D9,D5-D12)</f>
        <v>0</v>
      </c>
    </row>
    <row r="16" spans="1:4" ht="33.75" customHeight="1" thickBot="1">
      <c r="A16" s="575">
        <v>13</v>
      </c>
      <c r="B16" s="559" t="s">
        <v>3758</v>
      </c>
      <c r="C16" s="527">
        <f>C10+C11-C12</f>
        <v>0</v>
      </c>
      <c r="D16" s="177">
        <f>D10+D11-D12</f>
        <v>0</v>
      </c>
    </row>
    <row r="17" spans="1:4" ht="201" customHeight="1"/>
    <row r="18" spans="1:4" ht="19.2" customHeight="1">
      <c r="A18" s="719" t="s">
        <v>3331</v>
      </c>
      <c r="B18" s="719"/>
      <c r="C18" s="719"/>
    </row>
    <row r="19" spans="1:4" ht="19.2" customHeight="1">
      <c r="A19" s="720" t="s">
        <v>3759</v>
      </c>
      <c r="B19" s="720"/>
      <c r="C19" s="720"/>
      <c r="D19" s="720"/>
    </row>
    <row r="20" spans="1:4" ht="19.2" customHeight="1">
      <c r="A20" s="755" t="s">
        <v>4503</v>
      </c>
      <c r="B20" s="751"/>
      <c r="C20" s="751"/>
      <c r="D20" s="751"/>
    </row>
  </sheetData>
  <sheetProtection algorithmName="SHA-512" hashValue="6mVjfVvznhhO7j21YTCmpeHMA0XEYBXntGPNIz9AecdHUKjtTB/6xhwfqEOysp9NyZiAW4Fg6bSuRAlxlVgwsg==" saltValue="RboX6VeRy1W3AGvxpUlUxA==" spinCount="100000" sheet="1" objects="1" scenarios="1"/>
  <mergeCells count="6">
    <mergeCell ref="A20:D20"/>
    <mergeCell ref="A19:D19"/>
    <mergeCell ref="A1:D1"/>
    <mergeCell ref="A18:C18"/>
    <mergeCell ref="A2:A3"/>
    <mergeCell ref="B2:B3"/>
  </mergeCells>
  <phoneticPr fontId="54" type="noConversion"/>
  <hyperlinks>
    <hyperlink ref="A19:C19" r:id="rId1" display="财政部 国家税务总局关于广告费和业务宣传费支出税前扣除政策的通知（财税〔2012〕48号）" xr:uid="{00000000-0004-0000-1900-000000000000}"/>
  </hyperlinks>
  <pageMargins left="0.69930555555555596" right="0.21875" top="0.75" bottom="0.75" header="0.3" footer="0.3"/>
  <pageSetup paperSize="9" orientation="portrait" r:id="rId2"/>
  <drawing r:id="rId3"/>
  <legacyDrawing r:id="rId4"/>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I19"/>
  <sheetViews>
    <sheetView workbookViewId="0">
      <selection activeCell="K7" sqref="K7"/>
    </sheetView>
  </sheetViews>
  <sheetFormatPr defaultColWidth="9" defaultRowHeight="13.8"/>
  <cols>
    <col min="1" max="1" width="4.44140625" style="2" customWidth="1"/>
    <col min="2" max="2" width="24.109375" style="2" customWidth="1"/>
    <col min="3" max="3" width="15.21875" style="2" customWidth="1"/>
    <col min="4" max="5" width="14.44140625" style="2" customWidth="1"/>
    <col min="6" max="6" width="14.5546875" style="2" customWidth="1"/>
    <col min="7" max="7" width="13" style="2" customWidth="1"/>
    <col min="8" max="8" width="13.33203125" style="2" customWidth="1"/>
    <col min="9" max="9" width="14.77734375" style="2" customWidth="1"/>
    <col min="10" max="16384" width="9" style="2"/>
  </cols>
  <sheetData>
    <row r="1" spans="1:9" ht="28.5" customHeight="1" thickBot="1">
      <c r="A1" s="725" t="s">
        <v>4565</v>
      </c>
      <c r="B1" s="725"/>
      <c r="C1" s="725"/>
      <c r="D1" s="725"/>
      <c r="E1" s="725"/>
      <c r="F1" s="725"/>
      <c r="G1" s="725"/>
      <c r="H1" s="725"/>
      <c r="I1" s="725"/>
    </row>
    <row r="2" spans="1:9" ht="31.5" customHeight="1">
      <c r="A2" s="756" t="s">
        <v>4513</v>
      </c>
      <c r="B2" s="758" t="s">
        <v>3760</v>
      </c>
      <c r="C2" s="566" t="s">
        <v>3582</v>
      </c>
      <c r="D2" s="566" t="s">
        <v>3761</v>
      </c>
      <c r="E2" s="566" t="s">
        <v>4559</v>
      </c>
      <c r="F2" s="566" t="s">
        <v>3583</v>
      </c>
      <c r="G2" s="566" t="s">
        <v>3762</v>
      </c>
      <c r="H2" s="566" t="s">
        <v>3763</v>
      </c>
      <c r="I2" s="531" t="s">
        <v>3764</v>
      </c>
    </row>
    <row r="3" spans="1:9" ht="21" customHeight="1">
      <c r="A3" s="757"/>
      <c r="B3" s="759"/>
      <c r="C3" s="532">
        <v>1</v>
      </c>
      <c r="D3" s="532">
        <v>2</v>
      </c>
      <c r="E3" s="567">
        <v>3</v>
      </c>
      <c r="F3" s="532">
        <v>4</v>
      </c>
      <c r="G3" s="567">
        <v>5</v>
      </c>
      <c r="H3" s="567">
        <v>6</v>
      </c>
      <c r="I3" s="533">
        <v>7</v>
      </c>
    </row>
    <row r="4" spans="1:9" ht="27.9" customHeight="1">
      <c r="A4" s="565">
        <v>1</v>
      </c>
      <c r="B4" s="534" t="s">
        <v>3765</v>
      </c>
      <c r="C4" s="537"/>
      <c r="D4" s="532" t="s">
        <v>3252</v>
      </c>
      <c r="E4" s="532" t="s">
        <v>3252</v>
      </c>
      <c r="F4" s="532" t="s">
        <v>3252</v>
      </c>
      <c r="G4" s="535">
        <f>C4</f>
        <v>0</v>
      </c>
      <c r="H4" s="532" t="s">
        <v>3252</v>
      </c>
      <c r="I4" s="533" t="s">
        <v>3252</v>
      </c>
    </row>
    <row r="5" spans="1:9" ht="27.9" customHeight="1">
      <c r="A5" s="565">
        <v>2</v>
      </c>
      <c r="B5" s="536" t="s">
        <v>3766</v>
      </c>
      <c r="C5" s="542"/>
      <c r="D5" s="532" t="s">
        <v>3252</v>
      </c>
      <c r="E5" s="532" t="s">
        <v>3252</v>
      </c>
      <c r="F5" s="537">
        <f>C5</f>
        <v>0</v>
      </c>
      <c r="G5" s="532" t="s">
        <v>3252</v>
      </c>
      <c r="H5" s="532" t="s">
        <v>3252</v>
      </c>
      <c r="I5" s="533" t="s">
        <v>3252</v>
      </c>
    </row>
    <row r="6" spans="1:9" ht="27.9" customHeight="1">
      <c r="A6" s="565">
        <v>3</v>
      </c>
      <c r="B6" s="536" t="s">
        <v>4506</v>
      </c>
      <c r="C6" s="542"/>
      <c r="D6" s="532" t="s">
        <v>3252</v>
      </c>
      <c r="E6" s="532" t="s">
        <v>3252</v>
      </c>
      <c r="F6" s="537">
        <f>C6</f>
        <v>0</v>
      </c>
      <c r="G6" s="532" t="s">
        <v>3252</v>
      </c>
      <c r="H6" s="532" t="s">
        <v>3252</v>
      </c>
      <c r="I6" s="533" t="s">
        <v>3252</v>
      </c>
    </row>
    <row r="7" spans="1:9" ht="27.9" customHeight="1">
      <c r="A7" s="565">
        <v>4</v>
      </c>
      <c r="B7" s="536" t="s">
        <v>3767</v>
      </c>
      <c r="C7" s="537">
        <f>SUM(C8:C11)</f>
        <v>0</v>
      </c>
      <c r="D7" s="537">
        <f>SUM(D8:D11)</f>
        <v>0</v>
      </c>
      <c r="E7" s="537">
        <f>SUM(E8:E11)</f>
        <v>0</v>
      </c>
      <c r="F7" s="537">
        <f>MIN(C7+D7,E7)</f>
        <v>0</v>
      </c>
      <c r="G7" s="535">
        <f>SUM(G8:G11)</f>
        <v>0</v>
      </c>
      <c r="H7" s="535">
        <f>SUM(H8:H11)</f>
        <v>0</v>
      </c>
      <c r="I7" s="584" t="s">
        <v>4452</v>
      </c>
    </row>
    <row r="8" spans="1:9" ht="27.9" customHeight="1">
      <c r="A8" s="565">
        <v>5</v>
      </c>
      <c r="B8" s="539" t="str">
        <f>IFERROR("前三年度（"&amp;MID(B11,8,4)-3&amp;"年)","前三年度（     ）年")</f>
        <v>前三年度（2016年)</v>
      </c>
      <c r="C8" s="532" t="s">
        <v>3252</v>
      </c>
      <c r="D8" s="543"/>
      <c r="E8" s="532" t="s">
        <v>3252</v>
      </c>
      <c r="F8" s="532" t="s">
        <v>3252</v>
      </c>
      <c r="G8" s="532" t="s">
        <v>3252</v>
      </c>
      <c r="H8" s="535">
        <f>IF('A100000'!D15&lt;=0,0,IF('A105070'!D8&lt;'A100000'!D15*12%,D8,D8-'A100000'!D15*12%))</f>
        <v>0</v>
      </c>
      <c r="I8" s="533" t="s">
        <v>3252</v>
      </c>
    </row>
    <row r="9" spans="1:9" ht="27.9" customHeight="1">
      <c r="A9" s="565">
        <v>6</v>
      </c>
      <c r="B9" s="539" t="str">
        <f>IFERROR("前二年度（"&amp;MID(B11,8,4)-2&amp;"年)","前二年度（     ）年")</f>
        <v>前二年度（2017年)</v>
      </c>
      <c r="C9" s="532" t="s">
        <v>3252</v>
      </c>
      <c r="D9" s="543"/>
      <c r="E9" s="532" t="s">
        <v>3252</v>
      </c>
      <c r="F9" s="532" t="s">
        <v>3252</v>
      </c>
      <c r="G9" s="532" t="s">
        <v>3252</v>
      </c>
      <c r="H9" s="540">
        <f>IF('A100000'!D15&lt;=0,0,IF('A105070'!D9&lt;('A100000'!D15*12%-'A105070'!H8),'A105070'!D9,'A100000'!D15*12%-'A105070'!H8))</f>
        <v>0</v>
      </c>
      <c r="I9" s="538">
        <f>ABS(D9-H9)</f>
        <v>0</v>
      </c>
    </row>
    <row r="10" spans="1:9" ht="27.9" customHeight="1">
      <c r="A10" s="565">
        <v>7</v>
      </c>
      <c r="B10" s="539" t="str">
        <f>IFERROR("前一年度（"&amp;MID(B11,8,4)-1&amp;"年)","前一年度（     ）年")</f>
        <v>前一年度（2018年)</v>
      </c>
      <c r="C10" s="532" t="s">
        <v>3252</v>
      </c>
      <c r="D10" s="543"/>
      <c r="E10" s="532" t="s">
        <v>3252</v>
      </c>
      <c r="F10" s="532" t="s">
        <v>3252</v>
      </c>
      <c r="G10" s="532" t="s">
        <v>3252</v>
      </c>
      <c r="H10" s="540">
        <f>IF('A100000'!D15&lt;=0,0,IF(D10&lt;('A100000'!D15*12%-H8-H9),D10,'A100000'!D15*12%-H8-H9))</f>
        <v>0</v>
      </c>
      <c r="I10" s="538" t="s">
        <v>4452</v>
      </c>
    </row>
    <row r="11" spans="1:9" ht="27.9" customHeight="1">
      <c r="A11" s="565">
        <v>8</v>
      </c>
      <c r="B11" s="591" t="s">
        <v>4507</v>
      </c>
      <c r="C11" s="543"/>
      <c r="D11" s="532" t="s">
        <v>3252</v>
      </c>
      <c r="E11" s="535">
        <f>IF(C11&gt;0,'A100000'!D15*12%,0)</f>
        <v>0</v>
      </c>
      <c r="F11" s="537">
        <f>IF(C11&lt;&gt;0,IF(C11&lt;(E11-SUM(H8:H10)),C11,E11-SUM(H8:H10)),0)</f>
        <v>0</v>
      </c>
      <c r="G11" s="537">
        <f>IF(C11&gt;F11,C11-F11,0)</f>
        <v>0</v>
      </c>
      <c r="H11" s="532" t="s">
        <v>3252</v>
      </c>
      <c r="I11" s="541"/>
    </row>
    <row r="12" spans="1:9" ht="27.9" customHeight="1">
      <c r="A12" s="565">
        <v>9</v>
      </c>
      <c r="B12" s="536" t="s">
        <v>4512</v>
      </c>
      <c r="C12" s="535">
        <f>SUM(C4,C5,C7)</f>
        <v>0</v>
      </c>
      <c r="D12" s="535">
        <f t="shared" ref="D12:I12" si="0">SUM(D4,D5,D7)</f>
        <v>0</v>
      </c>
      <c r="E12" s="535">
        <f t="shared" si="0"/>
        <v>0</v>
      </c>
      <c r="F12" s="535">
        <f t="shared" si="0"/>
        <v>0</v>
      </c>
      <c r="G12" s="535">
        <f t="shared" si="0"/>
        <v>0</v>
      </c>
      <c r="H12" s="535">
        <f t="shared" si="0"/>
        <v>0</v>
      </c>
      <c r="I12" s="538">
        <f t="shared" si="0"/>
        <v>0</v>
      </c>
    </row>
    <row r="13" spans="1:9" s="198" customFormat="1" ht="40.200000000000003" customHeight="1" thickBot="1">
      <c r="A13" s="760" t="s">
        <v>4511</v>
      </c>
      <c r="B13" s="761"/>
      <c r="C13" s="590"/>
      <c r="D13" s="585" t="s">
        <v>4452</v>
      </c>
      <c r="E13" s="585" t="s">
        <v>4452</v>
      </c>
      <c r="F13" s="590"/>
      <c r="G13" s="585" t="s">
        <v>4452</v>
      </c>
      <c r="H13" s="585" t="s">
        <v>4452</v>
      </c>
      <c r="I13" s="586" t="s">
        <v>4452</v>
      </c>
    </row>
    <row r="14" spans="1:9" ht="168" customHeight="1"/>
    <row r="15" spans="1:9" ht="19.5" customHeight="1">
      <c r="A15" s="719" t="s">
        <v>3768</v>
      </c>
      <c r="B15" s="719"/>
    </row>
    <row r="16" spans="1:9" ht="20.399999999999999" customHeight="1">
      <c r="A16" s="720" t="s">
        <v>3769</v>
      </c>
      <c r="B16" s="720"/>
      <c r="C16" s="720"/>
      <c r="D16" s="720"/>
      <c r="E16" s="720"/>
      <c r="F16" s="720"/>
      <c r="G16" s="720"/>
      <c r="H16" s="720"/>
      <c r="I16" s="720"/>
    </row>
    <row r="17" spans="1:9" ht="20.399999999999999" customHeight="1">
      <c r="A17" s="720" t="s">
        <v>4508</v>
      </c>
      <c r="B17" s="720"/>
      <c r="C17" s="720"/>
      <c r="D17" s="720"/>
      <c r="E17" s="720"/>
      <c r="F17" s="720"/>
      <c r="G17" s="720"/>
      <c r="H17" s="720"/>
      <c r="I17" s="720"/>
    </row>
    <row r="18" spans="1:9" ht="20.399999999999999" customHeight="1">
      <c r="A18" s="720" t="s">
        <v>4509</v>
      </c>
      <c r="B18" s="720"/>
      <c r="C18" s="720"/>
      <c r="D18" s="720"/>
      <c r="E18" s="720"/>
      <c r="F18" s="720"/>
      <c r="G18" s="720"/>
      <c r="H18" s="720"/>
      <c r="I18" s="720"/>
    </row>
    <row r="19" spans="1:9" ht="20.399999999999999" customHeight="1">
      <c r="A19" s="720" t="s">
        <v>4510</v>
      </c>
      <c r="B19" s="720"/>
      <c r="C19" s="720"/>
      <c r="D19" s="720"/>
      <c r="E19" s="720"/>
      <c r="F19" s="720"/>
      <c r="G19" s="720"/>
      <c r="H19" s="720"/>
      <c r="I19" s="720"/>
    </row>
  </sheetData>
  <sheetProtection algorithmName="SHA-512" hashValue="0m2vbYco0WPYy96UV1kVzdScUSJzy+C5XfacCNdHUfcrVIkab69Gqr2cBaHoZUg5fNf18IKaPgVuhBmGv9yrkw==" saltValue="67ySN7QTt0PImmIpEZlttA==" spinCount="100000" sheet="1" objects="1" scenarios="1"/>
  <mergeCells count="9">
    <mergeCell ref="A17:I17"/>
    <mergeCell ref="A18:I18"/>
    <mergeCell ref="A19:I19"/>
    <mergeCell ref="A1:I1"/>
    <mergeCell ref="A15:B15"/>
    <mergeCell ref="A16:I16"/>
    <mergeCell ref="A2:A3"/>
    <mergeCell ref="B2:B3"/>
    <mergeCell ref="A13:B13"/>
  </mergeCells>
  <phoneticPr fontId="54" type="noConversion"/>
  <hyperlinks>
    <hyperlink ref="A16:I16" r:id="rId1" display="财政部 国家税务总局关于公益性捐赠税前扣除有关问题的通知（财税〔2008〕160号）" xr:uid="{00000000-0004-0000-1A00-000000000000}"/>
    <hyperlink ref="A18:I18" r:id="rId2" display="《财政部 税务总局 国务院扶贫办关于企业扶贫捐赠所得税税前扣除政策的公告》（财政部 税务总局 国务院扶贫办公告2019年第49号）" xr:uid="{FC090A1B-4AFA-483D-AA76-E4CED4F3B5E7}"/>
    <hyperlink ref="A17:I17" r:id="rId3" display="《财政部 税务总局关于公益性捐赠支出企业所得税税前结转扣除有关政策的通知》（财税〔2018〕15号）" xr:uid="{A7C631E0-C1DB-45AE-8D58-C31F4A653AD8}"/>
    <hyperlink ref="A19:I19" r:id="rId4" display="《财政部　税务总局关于公共租赁住房税收优惠政策的公告》（财政部 税务总局公告2019年第61号）" xr:uid="{159FECE6-F4B6-4A9E-B589-020A0CB15B22}"/>
  </hyperlinks>
  <pageMargins left="0.69930555555555596" right="0.69930555555555596" top="0.75" bottom="0.75" header="0.3" footer="0.3"/>
  <pageSetup paperSize="9" orientation="landscape" verticalDpi="0" r:id="rId5"/>
  <drawing r:id="rId6"/>
  <legacyDrawing r:id="rId7"/>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L76"/>
  <sheetViews>
    <sheetView zoomScaleNormal="100" workbookViewId="0">
      <pane xSplit="3" ySplit="5" topLeftCell="D39" activePane="bottomRight" state="frozen"/>
      <selection pane="topRight" activeCell="D1" sqref="D1"/>
      <selection pane="bottomLeft" activeCell="A6" sqref="A6"/>
      <selection pane="bottomRight" activeCell="M46" sqref="M46"/>
    </sheetView>
  </sheetViews>
  <sheetFormatPr defaultColWidth="9" defaultRowHeight="13.8"/>
  <cols>
    <col min="1" max="1" width="3.77734375" style="2" customWidth="1"/>
    <col min="2" max="2" width="7.6640625" style="2" customWidth="1"/>
    <col min="3" max="3" width="37.109375" style="2" customWidth="1"/>
    <col min="4" max="4" width="13.109375" style="2" customWidth="1"/>
    <col min="5" max="5" width="10.6640625" style="2" customWidth="1"/>
    <col min="6" max="6" width="10.88671875" style="2" customWidth="1"/>
    <col min="7" max="7" width="11.6640625" style="2" customWidth="1"/>
    <col min="8" max="8" width="13.77734375" style="2" customWidth="1"/>
    <col min="9" max="9" width="12.21875" style="2" customWidth="1"/>
    <col min="10" max="10" width="11.21875" style="2" customWidth="1"/>
    <col min="11" max="11" width="11.88671875" style="2" customWidth="1"/>
    <col min="12" max="12" width="15.6640625" style="2" customWidth="1"/>
    <col min="13" max="16384" width="9" style="2"/>
  </cols>
  <sheetData>
    <row r="1" spans="1:12" ht="25.5" customHeight="1">
      <c r="A1" s="725" t="s">
        <v>3770</v>
      </c>
      <c r="B1" s="725"/>
      <c r="C1" s="725"/>
      <c r="D1" s="725"/>
      <c r="E1" s="725"/>
      <c r="F1" s="725"/>
      <c r="G1" s="725"/>
      <c r="H1" s="725"/>
      <c r="I1" s="725"/>
      <c r="J1" s="725"/>
      <c r="K1" s="725"/>
      <c r="L1" s="725"/>
    </row>
    <row r="2" spans="1:12" ht="19.5" customHeight="1">
      <c r="A2" s="738" t="s">
        <v>3355</v>
      </c>
      <c r="B2" s="740" t="s">
        <v>3357</v>
      </c>
      <c r="C2" s="740"/>
      <c r="D2" s="740" t="s">
        <v>3582</v>
      </c>
      <c r="E2" s="740"/>
      <c r="F2" s="740"/>
      <c r="G2" s="740" t="s">
        <v>3583</v>
      </c>
      <c r="H2" s="740"/>
      <c r="I2" s="740"/>
      <c r="J2" s="740"/>
      <c r="K2" s="740"/>
      <c r="L2" s="749" t="s">
        <v>3629</v>
      </c>
    </row>
    <row r="3" spans="1:12" ht="56.25" customHeight="1">
      <c r="A3" s="739"/>
      <c r="B3" s="741"/>
      <c r="C3" s="741"/>
      <c r="D3" s="495" t="s">
        <v>3771</v>
      </c>
      <c r="E3" s="495" t="s">
        <v>3772</v>
      </c>
      <c r="F3" s="495" t="s">
        <v>3773</v>
      </c>
      <c r="G3" s="495" t="s">
        <v>4472</v>
      </c>
      <c r="H3" s="495" t="s">
        <v>3775</v>
      </c>
      <c r="I3" s="495" t="s">
        <v>4471</v>
      </c>
      <c r="J3" s="495" t="s">
        <v>3776</v>
      </c>
      <c r="K3" s="495" t="s">
        <v>3773</v>
      </c>
      <c r="L3" s="750"/>
    </row>
    <row r="4" spans="1:12" ht="17.25" customHeight="1">
      <c r="A4" s="739"/>
      <c r="B4" s="741"/>
      <c r="C4" s="741"/>
      <c r="D4" s="496">
        <v>1</v>
      </c>
      <c r="E4" s="496">
        <v>2</v>
      </c>
      <c r="F4" s="496">
        <v>3</v>
      </c>
      <c r="G4" s="496">
        <v>4</v>
      </c>
      <c r="H4" s="496">
        <v>5</v>
      </c>
      <c r="I4" s="496">
        <v>6</v>
      </c>
      <c r="J4" s="496" t="s">
        <v>3777</v>
      </c>
      <c r="K4" s="496">
        <v>8</v>
      </c>
      <c r="L4" s="85" t="s">
        <v>4568</v>
      </c>
    </row>
    <row r="5" spans="1:12" ht="23.25" customHeight="1">
      <c r="A5" s="389">
        <v>1</v>
      </c>
      <c r="B5" s="765" t="s">
        <v>3778</v>
      </c>
      <c r="C5" s="765"/>
      <c r="D5" s="129">
        <f>SUM(D6:D11)</f>
        <v>0</v>
      </c>
      <c r="E5" s="129">
        <f>SUM(E6:E11)</f>
        <v>0</v>
      </c>
      <c r="F5" s="129">
        <f>SUM(F6:F11)</f>
        <v>0</v>
      </c>
      <c r="G5" s="129">
        <f>SUM(G6:G11)</f>
        <v>0</v>
      </c>
      <c r="H5" s="129">
        <f>SUM(H6:H11)</f>
        <v>0</v>
      </c>
      <c r="I5" s="113" t="s">
        <v>3252</v>
      </c>
      <c r="J5" s="113" t="s">
        <v>3252</v>
      </c>
      <c r="K5" s="129">
        <f>SUM(K6:K11)</f>
        <v>0</v>
      </c>
      <c r="L5" s="391">
        <f>SUM(L6:L11)</f>
        <v>0</v>
      </c>
    </row>
    <row r="6" spans="1:12" ht="23.25" customHeight="1">
      <c r="A6" s="389">
        <v>2</v>
      </c>
      <c r="B6" s="762" t="s">
        <v>3779</v>
      </c>
      <c r="C6" s="498" t="s">
        <v>3780</v>
      </c>
      <c r="D6" s="390"/>
      <c r="E6" s="390"/>
      <c r="F6" s="390"/>
      <c r="G6" s="390"/>
      <c r="H6" s="390"/>
      <c r="I6" s="502" t="s">
        <v>3252</v>
      </c>
      <c r="J6" s="502" t="s">
        <v>3252</v>
      </c>
      <c r="K6" s="390"/>
      <c r="L6" s="391">
        <f t="shared" ref="L6:L11" si="0">E6-H6</f>
        <v>0</v>
      </c>
    </row>
    <row r="7" spans="1:12" ht="23.25" customHeight="1">
      <c r="A7" s="389">
        <v>3</v>
      </c>
      <c r="B7" s="762"/>
      <c r="C7" s="499" t="s">
        <v>3781</v>
      </c>
      <c r="D7" s="500"/>
      <c r="E7" s="500"/>
      <c r="F7" s="500"/>
      <c r="G7" s="500"/>
      <c r="H7" s="500"/>
      <c r="I7" s="502" t="s">
        <v>3252</v>
      </c>
      <c r="J7" s="502" t="s">
        <v>3252</v>
      </c>
      <c r="K7" s="500"/>
      <c r="L7" s="391">
        <f t="shared" si="0"/>
        <v>0</v>
      </c>
    </row>
    <row r="8" spans="1:12" ht="23.25" customHeight="1">
      <c r="A8" s="389">
        <v>4</v>
      </c>
      <c r="B8" s="762"/>
      <c r="C8" s="499" t="s">
        <v>3782</v>
      </c>
      <c r="D8" s="390"/>
      <c r="E8" s="390"/>
      <c r="F8" s="390"/>
      <c r="G8" s="390"/>
      <c r="H8" s="390"/>
      <c r="I8" s="502" t="s">
        <v>3252</v>
      </c>
      <c r="J8" s="502" t="s">
        <v>3252</v>
      </c>
      <c r="K8" s="390"/>
      <c r="L8" s="391">
        <f t="shared" si="0"/>
        <v>0</v>
      </c>
    </row>
    <row r="9" spans="1:12" ht="23.25" customHeight="1">
      <c r="A9" s="389">
        <v>5</v>
      </c>
      <c r="B9" s="762"/>
      <c r="C9" s="499" t="s">
        <v>3783</v>
      </c>
      <c r="D9" s="390"/>
      <c r="E9" s="390"/>
      <c r="F9" s="390"/>
      <c r="G9" s="390"/>
      <c r="H9" s="390"/>
      <c r="I9" s="502" t="s">
        <v>3252</v>
      </c>
      <c r="J9" s="502" t="s">
        <v>3252</v>
      </c>
      <c r="K9" s="390"/>
      <c r="L9" s="391">
        <f t="shared" si="0"/>
        <v>0</v>
      </c>
    </row>
    <row r="10" spans="1:12" ht="23.25" customHeight="1">
      <c r="A10" s="389">
        <v>6</v>
      </c>
      <c r="B10" s="762"/>
      <c r="C10" s="498" t="s">
        <v>3784</v>
      </c>
      <c r="D10" s="390"/>
      <c r="E10" s="390"/>
      <c r="F10" s="390"/>
      <c r="G10" s="390"/>
      <c r="H10" s="390"/>
      <c r="I10" s="502" t="s">
        <v>3252</v>
      </c>
      <c r="J10" s="502" t="s">
        <v>3252</v>
      </c>
      <c r="K10" s="390"/>
      <c r="L10" s="391">
        <f t="shared" si="0"/>
        <v>0</v>
      </c>
    </row>
    <row r="11" spans="1:12" ht="23.25" customHeight="1">
      <c r="A11" s="389">
        <v>7</v>
      </c>
      <c r="B11" s="762"/>
      <c r="C11" s="498" t="s">
        <v>3623</v>
      </c>
      <c r="D11" s="390"/>
      <c r="E11" s="390"/>
      <c r="F11" s="390"/>
      <c r="G11" s="390"/>
      <c r="H11" s="390"/>
      <c r="I11" s="502" t="s">
        <v>3252</v>
      </c>
      <c r="J11" s="502" t="s">
        <v>3252</v>
      </c>
      <c r="K11" s="390"/>
      <c r="L11" s="391">
        <f t="shared" si="0"/>
        <v>0</v>
      </c>
    </row>
    <row r="12" spans="1:12" ht="23.25" customHeight="1">
      <c r="A12" s="389">
        <v>8</v>
      </c>
      <c r="B12" s="762" t="s">
        <v>3785</v>
      </c>
      <c r="C12" s="499" t="s">
        <v>3786</v>
      </c>
      <c r="D12" s="392"/>
      <c r="E12" s="500"/>
      <c r="F12" s="500"/>
      <c r="G12" s="500"/>
      <c r="H12" s="500"/>
      <c r="I12" s="500"/>
      <c r="J12" s="129">
        <f t="shared" ref="J12:J18" si="1">H12-I12</f>
        <v>0</v>
      </c>
      <c r="K12" s="390"/>
      <c r="L12" s="503" t="s">
        <v>3252</v>
      </c>
    </row>
    <row r="13" spans="1:12" ht="23.25" customHeight="1">
      <c r="A13" s="389">
        <v>9</v>
      </c>
      <c r="B13" s="762"/>
      <c r="C13" s="499" t="s">
        <v>3787</v>
      </c>
      <c r="D13" s="392"/>
      <c r="E13" s="500"/>
      <c r="F13" s="500"/>
      <c r="G13" s="500"/>
      <c r="H13" s="500"/>
      <c r="I13" s="500"/>
      <c r="J13" s="129">
        <f t="shared" si="1"/>
        <v>0</v>
      </c>
      <c r="K13" s="390"/>
      <c r="L13" s="503" t="s">
        <v>3252</v>
      </c>
    </row>
    <row r="14" spans="1:12" ht="23.25" customHeight="1">
      <c r="A14" s="389">
        <v>10</v>
      </c>
      <c r="B14" s="762"/>
      <c r="C14" s="499" t="s">
        <v>3788</v>
      </c>
      <c r="D14" s="393"/>
      <c r="E14" s="393"/>
      <c r="F14" s="393"/>
      <c r="G14" s="393"/>
      <c r="H14" s="393"/>
      <c r="I14" s="393"/>
      <c r="J14" s="129">
        <f t="shared" si="1"/>
        <v>0</v>
      </c>
      <c r="K14" s="393"/>
      <c r="L14" s="503" t="s">
        <v>3252</v>
      </c>
    </row>
    <row r="15" spans="1:12" ht="23.25" customHeight="1">
      <c r="A15" s="389">
        <v>11</v>
      </c>
      <c r="B15" s="762"/>
      <c r="C15" s="499" t="s">
        <v>3789</v>
      </c>
      <c r="D15" s="392"/>
      <c r="E15" s="392"/>
      <c r="F15" s="500"/>
      <c r="G15" s="500"/>
      <c r="H15" s="500"/>
      <c r="I15" s="500"/>
      <c r="J15" s="129">
        <f t="shared" si="1"/>
        <v>0</v>
      </c>
      <c r="K15" s="500"/>
      <c r="L15" s="503" t="s">
        <v>3252</v>
      </c>
    </row>
    <row r="16" spans="1:12" ht="23.25" customHeight="1">
      <c r="A16" s="389">
        <v>12</v>
      </c>
      <c r="B16" s="762"/>
      <c r="C16" s="499" t="s">
        <v>3790</v>
      </c>
      <c r="D16" s="392"/>
      <c r="E16" s="392"/>
      <c r="F16" s="500"/>
      <c r="G16" s="500"/>
      <c r="H16" s="500"/>
      <c r="I16" s="500"/>
      <c r="J16" s="129">
        <f t="shared" si="1"/>
        <v>0</v>
      </c>
      <c r="K16" s="500"/>
      <c r="L16" s="503" t="s">
        <v>3252</v>
      </c>
    </row>
    <row r="17" spans="1:12" ht="23.25" customHeight="1">
      <c r="A17" s="389">
        <v>13</v>
      </c>
      <c r="B17" s="762"/>
      <c r="C17" s="499" t="s">
        <v>3791</v>
      </c>
      <c r="D17" s="392"/>
      <c r="E17" s="392"/>
      <c r="F17" s="500"/>
      <c r="G17" s="500"/>
      <c r="H17" s="500"/>
      <c r="I17" s="500"/>
      <c r="J17" s="129">
        <f t="shared" si="1"/>
        <v>0</v>
      </c>
      <c r="K17" s="500"/>
      <c r="L17" s="503" t="s">
        <v>3252</v>
      </c>
    </row>
    <row r="18" spans="1:12" ht="23.25" customHeight="1">
      <c r="A18" s="389">
        <v>14</v>
      </c>
      <c r="B18" s="762"/>
      <c r="C18" s="499" t="s">
        <v>3792</v>
      </c>
      <c r="D18" s="390"/>
      <c r="E18" s="390"/>
      <c r="F18" s="390"/>
      <c r="G18" s="390"/>
      <c r="H18" s="390"/>
      <c r="I18" s="390"/>
      <c r="J18" s="129">
        <f t="shared" si="1"/>
        <v>0</v>
      </c>
      <c r="K18" s="500"/>
      <c r="L18" s="503" t="s">
        <v>3252</v>
      </c>
    </row>
    <row r="19" spans="1:12" ht="23.25" customHeight="1">
      <c r="A19" s="389">
        <v>15</v>
      </c>
      <c r="B19" s="771" t="s">
        <v>3793</v>
      </c>
      <c r="C19" s="771"/>
      <c r="D19" s="129">
        <f>D20+D21</f>
        <v>0</v>
      </c>
      <c r="E19" s="129">
        <f>E20+E21</f>
        <v>0</v>
      </c>
      <c r="F19" s="129">
        <f>F20+F21</f>
        <v>0</v>
      </c>
      <c r="G19" s="129">
        <f>G20+G21</f>
        <v>0</v>
      </c>
      <c r="H19" s="129">
        <f>H20+H21</f>
        <v>0</v>
      </c>
      <c r="I19" s="113" t="s">
        <v>3252</v>
      </c>
      <c r="J19" s="113" t="s">
        <v>3252</v>
      </c>
      <c r="K19" s="129">
        <f>K20+K21</f>
        <v>0</v>
      </c>
      <c r="L19" s="391">
        <f>L20+L21</f>
        <v>0</v>
      </c>
    </row>
    <row r="20" spans="1:12" ht="23.25" customHeight="1">
      <c r="A20" s="389">
        <v>16</v>
      </c>
      <c r="B20" s="770" t="s">
        <v>3794</v>
      </c>
      <c r="C20" s="770"/>
      <c r="D20" s="390"/>
      <c r="E20" s="390"/>
      <c r="F20" s="390"/>
      <c r="G20" s="390"/>
      <c r="H20" s="390"/>
      <c r="I20" s="502" t="s">
        <v>3252</v>
      </c>
      <c r="J20" s="502" t="s">
        <v>3252</v>
      </c>
      <c r="K20" s="390"/>
      <c r="L20" s="504">
        <f t="shared" ref="L20:L39" si="2">E20-H20</f>
        <v>0</v>
      </c>
    </row>
    <row r="21" spans="1:12" ht="23.25" customHeight="1">
      <c r="A21" s="389">
        <v>17</v>
      </c>
      <c r="B21" s="770" t="s">
        <v>3795</v>
      </c>
      <c r="C21" s="770"/>
      <c r="D21" s="390"/>
      <c r="E21" s="390"/>
      <c r="F21" s="390"/>
      <c r="G21" s="390"/>
      <c r="H21" s="390"/>
      <c r="I21" s="502" t="s">
        <v>3252</v>
      </c>
      <c r="J21" s="502" t="s">
        <v>3252</v>
      </c>
      <c r="K21" s="390"/>
      <c r="L21" s="504">
        <f t="shared" si="2"/>
        <v>0</v>
      </c>
    </row>
    <row r="22" spans="1:12" ht="23.25" customHeight="1">
      <c r="A22" s="389">
        <v>18</v>
      </c>
      <c r="B22" s="765" t="s">
        <v>3796</v>
      </c>
      <c r="C22" s="765"/>
      <c r="D22" s="129">
        <f>SUM(D23:D31)-D30</f>
        <v>0</v>
      </c>
      <c r="E22" s="129">
        <f>SUM(E23:E31)-E30</f>
        <v>0</v>
      </c>
      <c r="F22" s="129">
        <f>SUM(F23:F31)-F30</f>
        <v>0</v>
      </c>
      <c r="G22" s="129">
        <f>SUM(G23:G31)-G30</f>
        <v>0</v>
      </c>
      <c r="H22" s="129">
        <f>SUM(H23:H31)-H30</f>
        <v>0</v>
      </c>
      <c r="I22" s="113" t="s">
        <v>3252</v>
      </c>
      <c r="J22" s="113" t="s">
        <v>3252</v>
      </c>
      <c r="K22" s="129">
        <f>SUM(K23:K31)-K30</f>
        <v>0</v>
      </c>
      <c r="L22" s="391">
        <f>SUM(L23:L31)</f>
        <v>0</v>
      </c>
    </row>
    <row r="23" spans="1:12" ht="23.25" customHeight="1">
      <c r="A23" s="389">
        <v>19</v>
      </c>
      <c r="B23" s="768" t="s">
        <v>3797</v>
      </c>
      <c r="C23" s="768"/>
      <c r="D23" s="390"/>
      <c r="E23" s="390"/>
      <c r="F23" s="390"/>
      <c r="G23" s="390"/>
      <c r="H23" s="390"/>
      <c r="I23" s="502" t="s">
        <v>3252</v>
      </c>
      <c r="J23" s="502" t="s">
        <v>3252</v>
      </c>
      <c r="K23" s="390"/>
      <c r="L23" s="504">
        <f t="shared" si="2"/>
        <v>0</v>
      </c>
    </row>
    <row r="24" spans="1:12" ht="23.25" customHeight="1">
      <c r="A24" s="389">
        <v>20</v>
      </c>
      <c r="B24" s="768" t="s">
        <v>3798</v>
      </c>
      <c r="C24" s="768"/>
      <c r="D24" s="390"/>
      <c r="E24" s="390"/>
      <c r="F24" s="390"/>
      <c r="G24" s="390"/>
      <c r="H24" s="390"/>
      <c r="I24" s="502" t="s">
        <v>3252</v>
      </c>
      <c r="J24" s="502" t="s">
        <v>3252</v>
      </c>
      <c r="K24" s="390"/>
      <c r="L24" s="504">
        <f t="shared" si="2"/>
        <v>0</v>
      </c>
    </row>
    <row r="25" spans="1:12" ht="23.25" customHeight="1">
      <c r="A25" s="389">
        <v>21</v>
      </c>
      <c r="B25" s="768" t="s">
        <v>3799</v>
      </c>
      <c r="C25" s="768"/>
      <c r="D25" s="390"/>
      <c r="E25" s="390"/>
      <c r="F25" s="390"/>
      <c r="G25" s="390"/>
      <c r="H25" s="390"/>
      <c r="I25" s="502" t="s">
        <v>3252</v>
      </c>
      <c r="J25" s="502" t="s">
        <v>3252</v>
      </c>
      <c r="K25" s="390"/>
      <c r="L25" s="504">
        <f t="shared" si="2"/>
        <v>0</v>
      </c>
    </row>
    <row r="26" spans="1:12" ht="23.25" customHeight="1">
      <c r="A26" s="389">
        <v>22</v>
      </c>
      <c r="B26" s="768" t="s">
        <v>3800</v>
      </c>
      <c r="C26" s="768"/>
      <c r="D26" s="390"/>
      <c r="E26" s="390"/>
      <c r="F26" s="390"/>
      <c r="G26" s="390"/>
      <c r="H26" s="390"/>
      <c r="I26" s="502" t="s">
        <v>3252</v>
      </c>
      <c r="J26" s="502" t="s">
        <v>3252</v>
      </c>
      <c r="K26" s="390"/>
      <c r="L26" s="504">
        <f t="shared" si="2"/>
        <v>0</v>
      </c>
    </row>
    <row r="27" spans="1:12" ht="23.25" customHeight="1">
      <c r="A27" s="389">
        <v>23</v>
      </c>
      <c r="B27" s="768" t="s">
        <v>3801</v>
      </c>
      <c r="C27" s="768"/>
      <c r="D27" s="390"/>
      <c r="E27" s="390"/>
      <c r="F27" s="390"/>
      <c r="G27" s="390"/>
      <c r="H27" s="390"/>
      <c r="I27" s="502" t="s">
        <v>3252</v>
      </c>
      <c r="J27" s="502" t="s">
        <v>3252</v>
      </c>
      <c r="K27" s="390"/>
      <c r="L27" s="504">
        <f t="shared" si="2"/>
        <v>0</v>
      </c>
    </row>
    <row r="28" spans="1:12" ht="23.25" customHeight="1">
      <c r="A28" s="389">
        <v>24</v>
      </c>
      <c r="B28" s="768" t="s">
        <v>3802</v>
      </c>
      <c r="C28" s="768"/>
      <c r="D28" s="390"/>
      <c r="E28" s="390"/>
      <c r="F28" s="390"/>
      <c r="G28" s="390"/>
      <c r="H28" s="390"/>
      <c r="I28" s="502" t="s">
        <v>3252</v>
      </c>
      <c r="J28" s="502" t="s">
        <v>3252</v>
      </c>
      <c r="K28" s="390"/>
      <c r="L28" s="504">
        <f t="shared" si="2"/>
        <v>0</v>
      </c>
    </row>
    <row r="29" spans="1:12" ht="23.25" customHeight="1">
      <c r="A29" s="389">
        <v>25</v>
      </c>
      <c r="B29" s="768" t="s">
        <v>3803</v>
      </c>
      <c r="C29" s="768"/>
      <c r="D29" s="390"/>
      <c r="E29" s="390"/>
      <c r="F29" s="390"/>
      <c r="G29" s="390"/>
      <c r="H29" s="390"/>
      <c r="I29" s="502" t="s">
        <v>3252</v>
      </c>
      <c r="J29" s="502" t="s">
        <v>3252</v>
      </c>
      <c r="K29" s="390"/>
      <c r="L29" s="504">
        <f t="shared" si="2"/>
        <v>0</v>
      </c>
    </row>
    <row r="30" spans="1:12" ht="23.25" customHeight="1">
      <c r="A30" s="389">
        <v>26</v>
      </c>
      <c r="B30" s="769" t="s">
        <v>3804</v>
      </c>
      <c r="C30" s="769"/>
      <c r="D30" s="390"/>
      <c r="E30" s="390"/>
      <c r="F30" s="390"/>
      <c r="G30" s="390"/>
      <c r="H30" s="390"/>
      <c r="I30" s="500"/>
      <c r="J30" s="500"/>
      <c r="K30" s="390"/>
      <c r="L30" s="503" t="s">
        <v>3252</v>
      </c>
    </row>
    <row r="31" spans="1:12" ht="23.25" customHeight="1">
      <c r="A31" s="389">
        <v>27</v>
      </c>
      <c r="B31" s="768" t="s">
        <v>3805</v>
      </c>
      <c r="C31" s="768"/>
      <c r="D31" s="390"/>
      <c r="E31" s="390"/>
      <c r="F31" s="390"/>
      <c r="G31" s="390"/>
      <c r="H31" s="390"/>
      <c r="I31" s="502" t="s">
        <v>3252</v>
      </c>
      <c r="J31" s="502" t="s">
        <v>3252</v>
      </c>
      <c r="K31" s="390"/>
      <c r="L31" s="504">
        <f t="shared" si="2"/>
        <v>0</v>
      </c>
    </row>
    <row r="32" spans="1:12" ht="23.25" customHeight="1">
      <c r="A32" s="389">
        <v>28</v>
      </c>
      <c r="B32" s="765" t="s">
        <v>3806</v>
      </c>
      <c r="C32" s="765"/>
      <c r="D32" s="129">
        <f>SUM(D33:D37)</f>
        <v>0</v>
      </c>
      <c r="E32" s="129">
        <f>SUM(E33:E37)</f>
        <v>0</v>
      </c>
      <c r="F32" s="129">
        <f>SUM(F33:F37)</f>
        <v>0</v>
      </c>
      <c r="G32" s="129">
        <f>SUM(G33:G37)</f>
        <v>0</v>
      </c>
      <c r="H32" s="129">
        <f>SUM(H33:H37)</f>
        <v>0</v>
      </c>
      <c r="I32" s="502" t="s">
        <v>3252</v>
      </c>
      <c r="J32" s="502" t="s">
        <v>3252</v>
      </c>
      <c r="K32" s="129">
        <f>SUM(K33:K37)</f>
        <v>0</v>
      </c>
      <c r="L32" s="505">
        <f>SUM(L33:L37)</f>
        <v>0</v>
      </c>
    </row>
    <row r="33" spans="1:12" ht="23.25" customHeight="1">
      <c r="A33" s="389">
        <v>29</v>
      </c>
      <c r="B33" s="768" t="s">
        <v>3807</v>
      </c>
      <c r="C33" s="768"/>
      <c r="D33" s="390"/>
      <c r="E33" s="390"/>
      <c r="F33" s="390"/>
      <c r="G33" s="390"/>
      <c r="H33" s="390"/>
      <c r="I33" s="502" t="s">
        <v>3252</v>
      </c>
      <c r="J33" s="502" t="s">
        <v>3252</v>
      </c>
      <c r="K33" s="390"/>
      <c r="L33" s="504">
        <f t="shared" si="2"/>
        <v>0</v>
      </c>
    </row>
    <row r="34" spans="1:12" ht="23.25" customHeight="1">
      <c r="A34" s="389">
        <v>30</v>
      </c>
      <c r="B34" s="768" t="s">
        <v>3808</v>
      </c>
      <c r="C34" s="768"/>
      <c r="D34" s="390"/>
      <c r="E34" s="390"/>
      <c r="F34" s="390"/>
      <c r="G34" s="390"/>
      <c r="H34" s="390"/>
      <c r="I34" s="502" t="s">
        <v>3252</v>
      </c>
      <c r="J34" s="502" t="s">
        <v>3252</v>
      </c>
      <c r="K34" s="390"/>
      <c r="L34" s="504">
        <f t="shared" si="2"/>
        <v>0</v>
      </c>
    </row>
    <row r="35" spans="1:12" ht="23.25" customHeight="1">
      <c r="A35" s="389">
        <v>31</v>
      </c>
      <c r="B35" s="768" t="s">
        <v>3809</v>
      </c>
      <c r="C35" s="768"/>
      <c r="D35" s="390"/>
      <c r="E35" s="390"/>
      <c r="F35" s="390"/>
      <c r="G35" s="390"/>
      <c r="H35" s="390"/>
      <c r="I35" s="502" t="s">
        <v>3252</v>
      </c>
      <c r="J35" s="502" t="s">
        <v>3252</v>
      </c>
      <c r="K35" s="390"/>
      <c r="L35" s="504">
        <f t="shared" si="2"/>
        <v>0</v>
      </c>
    </row>
    <row r="36" spans="1:12" ht="23.25" customHeight="1">
      <c r="A36" s="389">
        <v>32</v>
      </c>
      <c r="B36" s="768" t="s">
        <v>3810</v>
      </c>
      <c r="C36" s="768"/>
      <c r="D36" s="390"/>
      <c r="E36" s="390"/>
      <c r="F36" s="390"/>
      <c r="G36" s="390"/>
      <c r="H36" s="390"/>
      <c r="I36" s="502" t="s">
        <v>3252</v>
      </c>
      <c r="J36" s="502" t="s">
        <v>3252</v>
      </c>
      <c r="K36" s="390"/>
      <c r="L36" s="504">
        <f t="shared" si="2"/>
        <v>0</v>
      </c>
    </row>
    <row r="37" spans="1:12" ht="23.25" customHeight="1">
      <c r="A37" s="389">
        <v>33</v>
      </c>
      <c r="B37" s="768" t="s">
        <v>3811</v>
      </c>
      <c r="C37" s="768"/>
      <c r="D37" s="390"/>
      <c r="E37" s="390"/>
      <c r="F37" s="390"/>
      <c r="G37" s="390"/>
      <c r="H37" s="390"/>
      <c r="I37" s="502" t="s">
        <v>3252</v>
      </c>
      <c r="J37" s="502" t="s">
        <v>3252</v>
      </c>
      <c r="K37" s="390"/>
      <c r="L37" s="504">
        <f t="shared" si="2"/>
        <v>0</v>
      </c>
    </row>
    <row r="38" spans="1:12" ht="23.25" customHeight="1">
      <c r="A38" s="389">
        <v>34</v>
      </c>
      <c r="B38" s="765" t="s">
        <v>3812</v>
      </c>
      <c r="C38" s="765"/>
      <c r="D38" s="390"/>
      <c r="E38" s="390"/>
      <c r="F38" s="390"/>
      <c r="G38" s="390"/>
      <c r="H38" s="390"/>
      <c r="I38" s="502" t="s">
        <v>3252</v>
      </c>
      <c r="J38" s="502" t="s">
        <v>3252</v>
      </c>
      <c r="K38" s="390"/>
      <c r="L38" s="504">
        <f t="shared" si="2"/>
        <v>0</v>
      </c>
    </row>
    <row r="39" spans="1:12" ht="23.25" customHeight="1">
      <c r="A39" s="389">
        <v>35</v>
      </c>
      <c r="B39" s="765" t="s">
        <v>3813</v>
      </c>
      <c r="C39" s="765"/>
      <c r="D39" s="390"/>
      <c r="E39" s="390"/>
      <c r="F39" s="390"/>
      <c r="G39" s="390"/>
      <c r="H39" s="390"/>
      <c r="I39" s="502" t="s">
        <v>3252</v>
      </c>
      <c r="J39" s="502" t="s">
        <v>3252</v>
      </c>
      <c r="K39" s="390"/>
      <c r="L39" s="504">
        <f t="shared" si="2"/>
        <v>0</v>
      </c>
    </row>
    <row r="40" spans="1:12" ht="23.25" customHeight="1">
      <c r="A40" s="389">
        <v>36</v>
      </c>
      <c r="B40" s="765" t="s">
        <v>3814</v>
      </c>
      <c r="C40" s="765"/>
      <c r="D40" s="129">
        <f>D5+D19+D22+D32+D38+D39</f>
        <v>0</v>
      </c>
      <c r="E40" s="129">
        <f t="shared" ref="E40:H40" si="3">E5+E19+E22+E32+E38+E39</f>
        <v>0</v>
      </c>
      <c r="F40" s="129">
        <f t="shared" si="3"/>
        <v>0</v>
      </c>
      <c r="G40" s="129">
        <f t="shared" si="3"/>
        <v>0</v>
      </c>
      <c r="H40" s="129">
        <f t="shared" si="3"/>
        <v>0</v>
      </c>
      <c r="I40" s="507"/>
      <c r="J40" s="390"/>
      <c r="K40" s="129">
        <f>K5+K19+K22+K32+K38+K39</f>
        <v>0</v>
      </c>
      <c r="L40" s="391">
        <f>L5+L19+L22+L32+L38+L39</f>
        <v>0</v>
      </c>
    </row>
    <row r="41" spans="1:12" ht="23.25" customHeight="1">
      <c r="A41" s="766" t="s">
        <v>3815</v>
      </c>
      <c r="B41" s="767"/>
      <c r="C41" s="226" t="s">
        <v>3816</v>
      </c>
      <c r="D41" s="394"/>
      <c r="E41" s="394"/>
      <c r="F41" s="394"/>
      <c r="G41" s="394"/>
      <c r="H41" s="394"/>
      <c r="I41" s="506" t="s">
        <v>3252</v>
      </c>
      <c r="J41" s="506" t="s">
        <v>3252</v>
      </c>
      <c r="K41" s="394"/>
      <c r="L41" s="441"/>
    </row>
    <row r="42" spans="1:12" ht="52.5" customHeight="1">
      <c r="A42" s="396"/>
      <c r="B42" s="396"/>
      <c r="C42" s="501"/>
      <c r="D42" s="395"/>
      <c r="E42" s="395"/>
      <c r="F42" s="395"/>
      <c r="G42" s="395"/>
      <c r="H42" s="395"/>
      <c r="I42" s="396"/>
      <c r="J42" s="396"/>
      <c r="K42" s="396"/>
      <c r="L42" s="396"/>
    </row>
    <row r="43" spans="1:12" ht="20.100000000000001" customHeight="1">
      <c r="A43" s="719" t="s">
        <v>4478</v>
      </c>
      <c r="B43" s="719"/>
      <c r="C43" s="719"/>
    </row>
    <row r="44" spans="1:12" ht="20.100000000000001" customHeight="1">
      <c r="A44" s="763" t="s">
        <v>3817</v>
      </c>
      <c r="B44" s="763"/>
      <c r="C44" s="763"/>
      <c r="D44" s="763"/>
      <c r="E44" s="763"/>
      <c r="F44" s="763"/>
      <c r="G44" s="763"/>
      <c r="H44" s="763"/>
      <c r="I44" s="277"/>
      <c r="J44" s="277"/>
      <c r="K44" s="277"/>
      <c r="L44" s="277"/>
    </row>
    <row r="45" spans="1:12" ht="20.100000000000001" customHeight="1">
      <c r="A45" s="763" t="s">
        <v>3818</v>
      </c>
      <c r="B45" s="763"/>
      <c r="C45" s="763"/>
      <c r="D45" s="763"/>
      <c r="E45" s="763"/>
      <c r="F45" s="763"/>
      <c r="G45" s="763"/>
      <c r="H45" s="763"/>
      <c r="I45" s="497"/>
      <c r="J45" s="497"/>
      <c r="K45" s="497"/>
      <c r="L45" s="497"/>
    </row>
    <row r="46" spans="1:12" ht="20.100000000000001" customHeight="1">
      <c r="A46" s="763" t="s">
        <v>3819</v>
      </c>
      <c r="B46" s="763"/>
      <c r="C46" s="763"/>
      <c r="D46" s="763"/>
      <c r="E46" s="763"/>
      <c r="F46" s="763"/>
      <c r="G46" s="763"/>
      <c r="H46" s="763"/>
      <c r="I46" s="497"/>
      <c r="J46" s="497"/>
      <c r="K46" s="497"/>
      <c r="L46" s="497"/>
    </row>
    <row r="47" spans="1:12" ht="20.100000000000001" customHeight="1">
      <c r="A47" s="764" t="s">
        <v>3820</v>
      </c>
      <c r="B47" s="764"/>
      <c r="C47" s="764"/>
      <c r="D47" s="764"/>
      <c r="E47" s="764"/>
      <c r="F47" s="764"/>
      <c r="G47" s="764"/>
      <c r="H47" s="764"/>
      <c r="I47" s="497"/>
      <c r="J47" s="497"/>
      <c r="K47" s="497"/>
      <c r="L47" s="497"/>
    </row>
    <row r="48" spans="1:12" ht="20.100000000000001" customHeight="1">
      <c r="A48" s="763" t="s">
        <v>3750</v>
      </c>
      <c r="B48" s="763"/>
      <c r="C48" s="763"/>
      <c r="D48" s="763"/>
      <c r="E48" s="763"/>
      <c r="F48" s="763"/>
      <c r="G48" s="763"/>
      <c r="H48" s="763"/>
      <c r="I48" s="497"/>
      <c r="J48" s="497"/>
      <c r="K48" s="497"/>
      <c r="L48" s="497"/>
    </row>
    <row r="49" spans="1:12" ht="20.100000000000001" customHeight="1">
      <c r="A49" s="763" t="s">
        <v>3821</v>
      </c>
      <c r="B49" s="763"/>
      <c r="C49" s="763"/>
      <c r="D49" s="763"/>
      <c r="E49" s="763"/>
      <c r="F49" s="763"/>
      <c r="G49" s="763"/>
      <c r="H49" s="763"/>
      <c r="I49" s="497"/>
      <c r="J49" s="497"/>
      <c r="K49" s="497"/>
      <c r="L49" s="497"/>
    </row>
    <row r="50" spans="1:12" ht="20.100000000000001" customHeight="1">
      <c r="A50" s="763" t="s">
        <v>3822</v>
      </c>
      <c r="B50" s="763"/>
      <c r="C50" s="763"/>
      <c r="D50" s="763"/>
      <c r="E50" s="763"/>
      <c r="F50" s="763"/>
      <c r="G50" s="763"/>
      <c r="H50" s="763"/>
      <c r="I50" s="497"/>
      <c r="J50" s="497"/>
      <c r="K50" s="497"/>
      <c r="L50" s="497"/>
    </row>
    <row r="51" spans="1:12" ht="20.100000000000001" customHeight="1">
      <c r="A51" s="763" t="s">
        <v>3823</v>
      </c>
      <c r="B51" s="763"/>
      <c r="C51" s="763"/>
      <c r="D51" s="763"/>
      <c r="E51" s="763"/>
      <c r="F51" s="763"/>
      <c r="G51" s="763"/>
      <c r="H51" s="763"/>
      <c r="I51" s="497"/>
      <c r="J51" s="497"/>
      <c r="K51" s="497"/>
      <c r="L51" s="497"/>
    </row>
    <row r="52" spans="1:12" ht="20.100000000000001" customHeight="1">
      <c r="A52" s="763" t="s">
        <v>3824</v>
      </c>
      <c r="B52" s="763"/>
      <c r="C52" s="763"/>
      <c r="D52" s="763"/>
      <c r="E52" s="763"/>
      <c r="F52" s="763"/>
      <c r="G52" s="763"/>
      <c r="H52" s="763"/>
      <c r="I52" s="497"/>
      <c r="J52" s="497"/>
      <c r="K52" s="497"/>
      <c r="L52" s="497"/>
    </row>
    <row r="53" spans="1:12" ht="20.100000000000001" customHeight="1">
      <c r="A53" s="763" t="s">
        <v>3825</v>
      </c>
      <c r="B53" s="763"/>
      <c r="C53" s="763"/>
      <c r="D53" s="763"/>
      <c r="E53" s="763"/>
      <c r="F53" s="763"/>
      <c r="G53" s="763"/>
      <c r="H53" s="763"/>
      <c r="I53" s="497"/>
      <c r="J53" s="497"/>
      <c r="K53" s="497"/>
      <c r="L53" s="497"/>
    </row>
    <row r="54" spans="1:12" ht="20.100000000000001" customHeight="1">
      <c r="A54" s="763" t="s">
        <v>3826</v>
      </c>
      <c r="B54" s="763"/>
      <c r="C54" s="763"/>
      <c r="D54" s="763"/>
      <c r="E54" s="763"/>
      <c r="F54" s="763"/>
      <c r="G54" s="763"/>
      <c r="H54" s="763"/>
      <c r="I54" s="497"/>
      <c r="J54" s="497"/>
      <c r="K54" s="497"/>
      <c r="L54" s="497"/>
    </row>
    <row r="55" spans="1:12" ht="20.100000000000001" customHeight="1">
      <c r="A55" s="763" t="s">
        <v>4560</v>
      </c>
      <c r="B55" s="763"/>
      <c r="C55" s="763"/>
      <c r="D55" s="763"/>
      <c r="E55" s="763"/>
      <c r="F55" s="763"/>
      <c r="G55" s="763"/>
      <c r="H55" s="763"/>
      <c r="I55" s="763"/>
      <c r="J55" s="763"/>
      <c r="K55" s="763"/>
      <c r="L55" s="763"/>
    </row>
    <row r="56" spans="1:12" ht="20.100000000000001" customHeight="1">
      <c r="A56" s="715"/>
      <c r="B56" s="715"/>
      <c r="C56" s="715"/>
      <c r="D56" s="715"/>
      <c r="E56" s="715"/>
      <c r="F56" s="715"/>
      <c r="G56" s="715"/>
      <c r="H56" s="715"/>
      <c r="I56" s="715"/>
      <c r="J56" s="715"/>
      <c r="K56" s="715"/>
      <c r="L56" s="715"/>
    </row>
    <row r="57" spans="1:12" ht="20.100000000000001" customHeight="1">
      <c r="A57" s="715"/>
      <c r="B57" s="715"/>
      <c r="C57" s="715"/>
      <c r="D57" s="715"/>
      <c r="E57" s="715"/>
      <c r="F57" s="715"/>
      <c r="G57" s="715"/>
      <c r="H57" s="715"/>
      <c r="I57" s="715"/>
      <c r="J57" s="715"/>
      <c r="K57" s="715"/>
      <c r="L57" s="715"/>
    </row>
    <row r="58" spans="1:12" ht="20.100000000000001" customHeight="1">
      <c r="A58" s="715"/>
      <c r="B58" s="715"/>
      <c r="C58" s="715"/>
      <c r="D58" s="715"/>
      <c r="E58" s="715"/>
      <c r="F58" s="715"/>
      <c r="G58" s="715"/>
      <c r="H58" s="715"/>
      <c r="I58" s="715"/>
      <c r="J58" s="715"/>
      <c r="K58" s="715"/>
      <c r="L58" s="715"/>
    </row>
    <row r="59" spans="1:12" ht="20.100000000000001" customHeight="1">
      <c r="A59" s="715"/>
      <c r="B59" s="715"/>
      <c r="C59" s="715"/>
      <c r="D59" s="715"/>
      <c r="E59" s="715"/>
      <c r="F59" s="715"/>
      <c r="G59" s="715"/>
      <c r="H59" s="715"/>
      <c r="I59" s="715"/>
      <c r="J59" s="715"/>
      <c r="K59" s="715"/>
      <c r="L59" s="715"/>
    </row>
    <row r="60" spans="1:12" ht="20.100000000000001" customHeight="1">
      <c r="A60" s="715"/>
      <c r="B60" s="715"/>
      <c r="C60" s="715"/>
      <c r="D60" s="715"/>
      <c r="E60" s="715"/>
      <c r="F60" s="715"/>
      <c r="G60" s="715"/>
      <c r="H60" s="715"/>
      <c r="I60" s="715"/>
      <c r="J60" s="715"/>
      <c r="K60" s="715"/>
      <c r="L60" s="715"/>
    </row>
    <row r="61" spans="1:12" ht="20.100000000000001" customHeight="1">
      <c r="A61" s="715"/>
      <c r="B61" s="715"/>
      <c r="C61" s="715"/>
      <c r="D61" s="715"/>
      <c r="E61" s="715"/>
      <c r="F61" s="715"/>
      <c r="G61" s="715"/>
      <c r="H61" s="715"/>
      <c r="I61" s="715"/>
      <c r="J61" s="715"/>
      <c r="K61" s="715"/>
      <c r="L61" s="715"/>
    </row>
    <row r="62" spans="1:12" ht="20.100000000000001" customHeight="1">
      <c r="A62" s="715"/>
      <c r="B62" s="715"/>
      <c r="C62" s="715"/>
      <c r="D62" s="715"/>
      <c r="E62" s="715"/>
      <c r="F62" s="715"/>
      <c r="G62" s="715"/>
      <c r="H62" s="715"/>
      <c r="I62" s="715"/>
      <c r="J62" s="715"/>
      <c r="K62" s="715"/>
      <c r="L62" s="715"/>
    </row>
    <row r="63" spans="1:12" ht="20.100000000000001" customHeight="1">
      <c r="A63" s="715"/>
      <c r="B63" s="715"/>
      <c r="C63" s="715"/>
      <c r="D63" s="715"/>
      <c r="E63" s="715"/>
      <c r="F63" s="715"/>
      <c r="G63" s="715"/>
      <c r="H63" s="715"/>
      <c r="I63" s="715"/>
      <c r="J63" s="715"/>
      <c r="K63" s="715"/>
      <c r="L63" s="715"/>
    </row>
    <row r="64" spans="1:12" ht="20.100000000000001" customHeight="1">
      <c r="A64" s="715"/>
      <c r="B64" s="715"/>
      <c r="C64" s="715"/>
      <c r="D64" s="715"/>
      <c r="E64" s="715"/>
      <c r="F64" s="715"/>
      <c r="G64" s="715"/>
      <c r="H64" s="715"/>
      <c r="I64" s="715"/>
      <c r="J64" s="715"/>
      <c r="K64" s="715"/>
      <c r="L64" s="715"/>
    </row>
    <row r="65" spans="1:12" ht="20.100000000000001" customHeight="1">
      <c r="A65" s="715"/>
      <c r="B65" s="715"/>
      <c r="C65" s="715"/>
      <c r="D65" s="715"/>
      <c r="E65" s="715"/>
      <c r="F65" s="715"/>
      <c r="G65" s="715"/>
      <c r="H65" s="715"/>
      <c r="I65" s="715"/>
      <c r="J65" s="715"/>
      <c r="K65" s="715"/>
      <c r="L65" s="715"/>
    </row>
    <row r="66" spans="1:12" ht="20.100000000000001" customHeight="1">
      <c r="A66" s="715"/>
      <c r="B66" s="715"/>
      <c r="C66" s="715"/>
      <c r="D66" s="715"/>
      <c r="E66" s="715"/>
      <c r="F66" s="715"/>
      <c r="G66" s="715"/>
      <c r="H66" s="715"/>
      <c r="I66" s="715"/>
      <c r="J66" s="715"/>
      <c r="K66" s="715"/>
      <c r="L66" s="715"/>
    </row>
    <row r="67" spans="1:12" ht="20.100000000000001" customHeight="1">
      <c r="A67" s="715"/>
      <c r="B67" s="715"/>
      <c r="C67" s="715"/>
      <c r="D67" s="715"/>
      <c r="E67" s="715"/>
      <c r="F67" s="715"/>
      <c r="G67" s="715"/>
      <c r="H67" s="715"/>
      <c r="I67" s="715"/>
      <c r="J67" s="715"/>
      <c r="K67" s="715"/>
      <c r="L67" s="715"/>
    </row>
    <row r="68" spans="1:12" ht="20.100000000000001" customHeight="1">
      <c r="A68" s="715"/>
      <c r="B68" s="715"/>
      <c r="C68" s="715"/>
      <c r="D68" s="715"/>
      <c r="E68" s="715"/>
      <c r="F68" s="715"/>
      <c r="G68" s="715"/>
      <c r="H68" s="715"/>
      <c r="I68" s="715"/>
      <c r="J68" s="715"/>
      <c r="K68" s="715"/>
      <c r="L68" s="715"/>
    </row>
    <row r="69" spans="1:12" ht="20.100000000000001" customHeight="1">
      <c r="A69" s="715"/>
      <c r="B69" s="715"/>
      <c r="C69" s="715"/>
      <c r="D69" s="715"/>
      <c r="E69" s="715"/>
      <c r="F69" s="715"/>
      <c r="G69" s="715"/>
      <c r="H69" s="715"/>
      <c r="I69" s="715"/>
      <c r="J69" s="715"/>
      <c r="K69" s="715"/>
      <c r="L69" s="715"/>
    </row>
    <row r="70" spans="1:12" ht="20.100000000000001" customHeight="1">
      <c r="A70" s="715"/>
      <c r="B70" s="715"/>
      <c r="C70" s="715"/>
      <c r="D70" s="715"/>
      <c r="E70" s="715"/>
      <c r="F70" s="715"/>
      <c r="G70" s="715"/>
      <c r="H70" s="715"/>
      <c r="I70" s="715"/>
      <c r="J70" s="715"/>
      <c r="K70" s="715"/>
      <c r="L70" s="715"/>
    </row>
    <row r="71" spans="1:12" ht="20.100000000000001" customHeight="1">
      <c r="A71" s="715"/>
      <c r="B71" s="715"/>
      <c r="C71" s="715"/>
      <c r="D71" s="715"/>
      <c r="E71" s="715"/>
      <c r="F71" s="715"/>
      <c r="G71" s="715"/>
      <c r="H71" s="715"/>
      <c r="I71" s="715"/>
      <c r="J71" s="715"/>
      <c r="K71" s="715"/>
      <c r="L71" s="715"/>
    </row>
    <row r="72" spans="1:12" ht="20.100000000000001" customHeight="1">
      <c r="A72" s="715"/>
      <c r="B72" s="715"/>
      <c r="C72" s="715"/>
      <c r="D72" s="715"/>
      <c r="E72" s="715"/>
      <c r="F72" s="715"/>
      <c r="G72" s="715"/>
      <c r="H72" s="715"/>
      <c r="I72" s="715"/>
      <c r="J72" s="715"/>
      <c r="K72" s="715"/>
      <c r="L72" s="715"/>
    </row>
    <row r="73" spans="1:12" ht="20.100000000000001" customHeight="1">
      <c r="A73" s="715"/>
      <c r="B73" s="715"/>
      <c r="C73" s="715"/>
      <c r="D73" s="715"/>
      <c r="E73" s="715"/>
      <c r="F73" s="715"/>
      <c r="G73" s="715"/>
      <c r="H73" s="715"/>
      <c r="I73" s="715"/>
      <c r="J73" s="715"/>
      <c r="K73" s="715"/>
      <c r="L73" s="715"/>
    </row>
    <row r="74" spans="1:12" ht="20.100000000000001" customHeight="1">
      <c r="A74" s="715"/>
      <c r="B74" s="715"/>
      <c r="C74" s="715"/>
      <c r="D74" s="715"/>
      <c r="E74" s="715"/>
      <c r="F74" s="715"/>
      <c r="G74" s="715"/>
      <c r="H74" s="715"/>
      <c r="I74" s="715"/>
      <c r="J74" s="715"/>
      <c r="K74" s="715"/>
      <c r="L74" s="715"/>
    </row>
    <row r="75" spans="1:12" ht="20.100000000000001" customHeight="1">
      <c r="A75" s="715"/>
      <c r="B75" s="715"/>
      <c r="C75" s="715"/>
      <c r="D75" s="715"/>
      <c r="E75" s="715"/>
      <c r="F75" s="715"/>
      <c r="G75" s="715"/>
      <c r="H75" s="715"/>
      <c r="I75" s="715"/>
      <c r="J75" s="715"/>
      <c r="K75" s="715"/>
      <c r="L75" s="715"/>
    </row>
    <row r="76" spans="1:12" ht="20.100000000000001" customHeight="1">
      <c r="A76" s="715"/>
      <c r="B76" s="715"/>
      <c r="C76" s="715"/>
      <c r="D76" s="715"/>
      <c r="E76" s="715"/>
      <c r="F76" s="715"/>
      <c r="G76" s="715"/>
      <c r="H76" s="715"/>
      <c r="I76" s="715"/>
      <c r="J76" s="715"/>
      <c r="K76" s="715"/>
      <c r="L76" s="715"/>
    </row>
  </sheetData>
  <sheetProtection algorithmName="SHA-512" hashValue="ieS8U2f/SyjwvcRlQH40hxWeBwuq3XmpH+0DKN9ZG0Vsew03mUEIP3jW5mFvLjXw2sdtr8fFfFEdDVFevw1j3w==" saltValue="Ea/Yhhz3S9M+WsdK4gAWXA==" spinCount="100000" sheet="1" objects="1" scenarios="1"/>
  <mergeCells count="67">
    <mergeCell ref="A1:L1"/>
    <mergeCell ref="D2:F2"/>
    <mergeCell ref="G2:K2"/>
    <mergeCell ref="B5:C5"/>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A41:B41"/>
    <mergeCell ref="A43:C43"/>
    <mergeCell ref="A44:H44"/>
    <mergeCell ref="A45:H45"/>
    <mergeCell ref="A46:H46"/>
    <mergeCell ref="A47:H47"/>
    <mergeCell ref="A48:H48"/>
    <mergeCell ref="A49:H49"/>
    <mergeCell ref="A50:H50"/>
    <mergeCell ref="A51:H51"/>
    <mergeCell ref="A52:H52"/>
    <mergeCell ref="A53:H53"/>
    <mergeCell ref="A54:H54"/>
    <mergeCell ref="A55:H55"/>
    <mergeCell ref="I55:L55"/>
    <mergeCell ref="A56:L56"/>
    <mergeCell ref="A57:L57"/>
    <mergeCell ref="A58:L58"/>
    <mergeCell ref="A59:L59"/>
    <mergeCell ref="A69:L69"/>
    <mergeCell ref="A60:L60"/>
    <mergeCell ref="A61:L61"/>
    <mergeCell ref="A62:L62"/>
    <mergeCell ref="A63:L63"/>
    <mergeCell ref="A64:L64"/>
    <mergeCell ref="A70:L70"/>
    <mergeCell ref="A65:L65"/>
    <mergeCell ref="A76:L76"/>
    <mergeCell ref="A2:A4"/>
    <mergeCell ref="B6:B11"/>
    <mergeCell ref="B12:B18"/>
    <mergeCell ref="L2:L3"/>
    <mergeCell ref="B2:C4"/>
    <mergeCell ref="A71:L71"/>
    <mergeCell ref="A72:L72"/>
    <mergeCell ref="A73:L73"/>
    <mergeCell ref="A74:L74"/>
    <mergeCell ref="A75:L75"/>
    <mergeCell ref="A66:L66"/>
    <mergeCell ref="A67:L67"/>
    <mergeCell ref="A68:L68"/>
  </mergeCells>
  <phoneticPr fontId="54" type="noConversion"/>
  <hyperlinks>
    <hyperlink ref="A44:H44" r:id="rId1" display="国家税务总局关于企业固定资产加速折旧所得税处理有关问题的通知（国税发〔2009〕81号）" xr:uid="{00000000-0004-0000-1B00-000000000000}"/>
    <hyperlink ref="A45:H45" r:id="rId2" display="国家税务总局关于融资性售后回租业务中承租方出售资产行为有关税收问题的公告（国家税务总局公告2010年第13号）" xr:uid="{00000000-0004-0000-1B00-000001000000}"/>
    <hyperlink ref="A46:H46" r:id="rId3" display="国家税务总局关于企业所得税若干问题的公告（国家税务总局公告2011年第34号）" xr:uid="{00000000-0004-0000-1B00-000002000000}"/>
    <hyperlink ref="A47:H47" r:id="rId4" display="国家税务总局关于发布〈企业所得税政策性搬迁所得税管理办法〉的公告（国家税务总局公告2012年第40号）" xr:uid="{00000000-0004-0000-1B00-000003000000}"/>
    <hyperlink ref="A48:H48" r:id="rId5" display="财政部 国家税务总局关于进一步鼓励软件产业和集成电路产业发展企业所得税政策的通知（财税〔2012〕27号）" xr:uid="{00000000-0004-0000-1B00-000004000000}"/>
    <hyperlink ref="A49:H49" r:id="rId6" display="国家税务总局关于企业所得税应纳税所得额若干问题的公告（国家税务总局公告2014年第29号）" xr:uid="{00000000-0004-0000-1B00-000005000000}"/>
    <hyperlink ref="A50:H50" r:id="rId7" display="财政部 国家税务总局关于完善固定资产加速折旧税收政策有关问题的通知（财税〔2014〕75号）" xr:uid="{00000000-0004-0000-1B00-000006000000}"/>
    <hyperlink ref="A51:H51" r:id="rId8" display="财政部 国家税务总局关于进一步完善固定资产加速折旧企业所得税政策的通知（财税〔2015〕106号）" xr:uid="{00000000-0004-0000-1B00-000007000000}"/>
    <hyperlink ref="A52:H52" r:id="rId9" display="国家税务总局关于全民所有制企业公司制改制企业所得税处理问题的公告（国家税务总局公告2017年第34号）" xr:uid="{00000000-0004-0000-1B00-000008000000}"/>
    <hyperlink ref="A53:H53" r:id="rId10" display="财政部 税务总局关于设备器具扣除有关企业所得税政策的通知（财税〔2018〕54号）" xr:uid="{00000000-0004-0000-1B00-000009000000}"/>
    <hyperlink ref="A54:H54" r:id="rId11" display="国家税务总局关于设备器具扣除有关企业所得税政策执行问题的公告（国家税务总局公告2018年第46号）" xr:uid="{00000000-0004-0000-1B00-00000A000000}"/>
  </hyperlinks>
  <pageMargins left="0.11811023622047245" right="0.11811023622047245" top="7.874015748031496E-2" bottom="7.874015748031496E-2" header="3.937007874015748E-2" footer="3.937007874015748E-2"/>
  <pageSetup paperSize="9" orientation="landscape" r:id="rId12"/>
  <drawing r:id="rId13"/>
  <legacyDrawing r:id="rId14"/>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tabColor theme="0" tint="-0.14999847407452621"/>
  </sheetPr>
  <dimension ref="A1:H41"/>
  <sheetViews>
    <sheetView workbookViewId="0">
      <pane xSplit="2" ySplit="3" topLeftCell="C4" activePane="bottomRight" state="frozen"/>
      <selection pane="topRight"/>
      <selection pane="bottomLeft"/>
      <selection pane="bottomRight" activeCell="H3" sqref="H3"/>
    </sheetView>
  </sheetViews>
  <sheetFormatPr defaultColWidth="9" defaultRowHeight="21.9" customHeight="1"/>
  <cols>
    <col min="1" max="1" width="4.33203125" style="2" customWidth="1"/>
    <col min="2" max="2" width="52.6640625" style="2" customWidth="1"/>
    <col min="3" max="3" width="16.109375" style="2" customWidth="1"/>
    <col min="4" max="4" width="11.88671875" style="2" customWidth="1"/>
    <col min="5" max="5" width="13.109375" style="2" customWidth="1"/>
    <col min="6" max="6" width="12" style="2" customWidth="1"/>
    <col min="7" max="8" width="15.6640625" style="2" customWidth="1"/>
    <col min="9" max="16384" width="9" style="2"/>
  </cols>
  <sheetData>
    <row r="1" spans="1:8" ht="21.75" customHeight="1">
      <c r="A1" s="725" t="s">
        <v>3827</v>
      </c>
      <c r="B1" s="725"/>
      <c r="C1" s="725"/>
      <c r="D1" s="725"/>
      <c r="E1" s="725"/>
      <c r="F1" s="725"/>
      <c r="G1" s="725"/>
      <c r="H1" s="725"/>
    </row>
    <row r="2" spans="1:8" ht="24" customHeight="1">
      <c r="A2" s="738" t="s">
        <v>3581</v>
      </c>
      <c r="B2" s="740" t="s">
        <v>3400</v>
      </c>
      <c r="C2" s="378" t="s">
        <v>3828</v>
      </c>
      <c r="D2" s="378" t="s">
        <v>3829</v>
      </c>
      <c r="E2" s="378" t="s">
        <v>3830</v>
      </c>
      <c r="F2" s="378" t="s">
        <v>3774</v>
      </c>
      <c r="G2" s="378" t="s">
        <v>3831</v>
      </c>
      <c r="H2" s="379" t="s">
        <v>3629</v>
      </c>
    </row>
    <row r="3" spans="1:8" ht="15.75" customHeight="1">
      <c r="A3" s="747"/>
      <c r="B3" s="741"/>
      <c r="C3" s="376">
        <v>1</v>
      </c>
      <c r="D3" s="376">
        <v>2</v>
      </c>
      <c r="E3" s="376">
        <v>3</v>
      </c>
      <c r="F3" s="376">
        <v>4</v>
      </c>
      <c r="G3" s="376" t="s">
        <v>3832</v>
      </c>
      <c r="H3" s="380" t="s">
        <v>3734</v>
      </c>
    </row>
    <row r="4" spans="1:8" s="401" customFormat="1" ht="15.75" customHeight="1">
      <c r="A4" s="397">
        <v>1</v>
      </c>
      <c r="B4" s="398" t="s">
        <v>3833</v>
      </c>
      <c r="C4" s="442"/>
      <c r="D4" s="442"/>
      <c r="E4" s="442"/>
      <c r="F4" s="442"/>
      <c r="G4" s="399">
        <f>F4-D4-E4</f>
        <v>0</v>
      </c>
      <c r="H4" s="400">
        <f>C4-G4</f>
        <v>0</v>
      </c>
    </row>
    <row r="5" spans="1:8" s="401" customFormat="1" ht="15.75" customHeight="1">
      <c r="A5" s="397">
        <v>2</v>
      </c>
      <c r="B5" s="398" t="s">
        <v>3834</v>
      </c>
      <c r="C5" s="402"/>
      <c r="D5" s="403"/>
      <c r="E5" s="403"/>
      <c r="F5" s="403"/>
      <c r="G5" s="399">
        <f t="shared" ref="G5:G11" si="0">F5-D5-E5</f>
        <v>0</v>
      </c>
      <c r="H5" s="400">
        <f t="shared" ref="H5:H11" si="1">C5-G5</f>
        <v>0</v>
      </c>
    </row>
    <row r="6" spans="1:8" s="401" customFormat="1" ht="15.75" customHeight="1">
      <c r="A6" s="397">
        <v>3</v>
      </c>
      <c r="B6" s="398" t="s">
        <v>3835</v>
      </c>
      <c r="C6" s="402"/>
      <c r="D6" s="403"/>
      <c r="E6" s="403"/>
      <c r="F6" s="403"/>
      <c r="G6" s="399">
        <f t="shared" si="0"/>
        <v>0</v>
      </c>
      <c r="H6" s="400">
        <f t="shared" si="1"/>
        <v>0</v>
      </c>
    </row>
    <row r="7" spans="1:8" s="401" customFormat="1" ht="15.75" customHeight="1">
      <c r="A7" s="397">
        <v>4</v>
      </c>
      <c r="B7" s="398" t="s">
        <v>3836</v>
      </c>
      <c r="C7" s="402"/>
      <c r="D7" s="403"/>
      <c r="E7" s="403"/>
      <c r="F7" s="403"/>
      <c r="G7" s="399">
        <f t="shared" si="0"/>
        <v>0</v>
      </c>
      <c r="H7" s="400">
        <f t="shared" si="1"/>
        <v>0</v>
      </c>
    </row>
    <row r="8" spans="1:8" s="401" customFormat="1" ht="15.75" customHeight="1">
      <c r="A8" s="397">
        <v>5</v>
      </c>
      <c r="B8" s="398" t="s">
        <v>3837</v>
      </c>
      <c r="C8" s="402"/>
      <c r="D8" s="403"/>
      <c r="E8" s="403"/>
      <c r="F8" s="403"/>
      <c r="G8" s="399">
        <f t="shared" si="0"/>
        <v>0</v>
      </c>
      <c r="H8" s="400">
        <f t="shared" si="1"/>
        <v>0</v>
      </c>
    </row>
    <row r="9" spans="1:8" s="401" customFormat="1" ht="15.75" customHeight="1">
      <c r="A9" s="397">
        <v>6</v>
      </c>
      <c r="B9" s="398" t="s">
        <v>3838</v>
      </c>
      <c r="C9" s="402"/>
      <c r="D9" s="403"/>
      <c r="E9" s="403"/>
      <c r="F9" s="403"/>
      <c r="G9" s="399">
        <f t="shared" si="0"/>
        <v>0</v>
      </c>
      <c r="H9" s="400">
        <f t="shared" si="1"/>
        <v>0</v>
      </c>
    </row>
    <row r="10" spans="1:8" s="401" customFormat="1" ht="15.75" customHeight="1">
      <c r="A10" s="397">
        <v>7</v>
      </c>
      <c r="B10" s="398" t="s">
        <v>3839</v>
      </c>
      <c r="C10" s="402"/>
      <c r="D10" s="403"/>
      <c r="E10" s="403"/>
      <c r="F10" s="403"/>
      <c r="G10" s="399">
        <f t="shared" si="0"/>
        <v>0</v>
      </c>
      <c r="H10" s="400">
        <f t="shared" si="1"/>
        <v>0</v>
      </c>
    </row>
    <row r="11" spans="1:8" s="401" customFormat="1" ht="15.75" customHeight="1">
      <c r="A11" s="397">
        <v>8</v>
      </c>
      <c r="B11" s="398" t="s">
        <v>3840</v>
      </c>
      <c r="C11" s="402"/>
      <c r="D11" s="403"/>
      <c r="E11" s="403"/>
      <c r="F11" s="403"/>
      <c r="G11" s="399">
        <f t="shared" si="0"/>
        <v>0</v>
      </c>
      <c r="H11" s="400">
        <f t="shared" si="1"/>
        <v>0</v>
      </c>
    </row>
    <row r="12" spans="1:8" s="401" customFormat="1" ht="15.75" customHeight="1">
      <c r="A12" s="397">
        <v>9</v>
      </c>
      <c r="B12" s="398" t="s">
        <v>3841</v>
      </c>
      <c r="C12" s="442"/>
      <c r="D12" s="442"/>
      <c r="E12" s="442"/>
      <c r="F12" s="442"/>
      <c r="G12" s="399">
        <f t="shared" ref="G12:H12" si="2">SUM(G13:G16)</f>
        <v>0</v>
      </c>
      <c r="H12" s="400">
        <f t="shared" si="2"/>
        <v>0</v>
      </c>
    </row>
    <row r="13" spans="1:8" s="401" customFormat="1" ht="15.75" customHeight="1">
      <c r="A13" s="397">
        <v>10</v>
      </c>
      <c r="B13" s="404" t="s">
        <v>3842</v>
      </c>
      <c r="C13" s="403"/>
      <c r="D13" s="403"/>
      <c r="E13" s="403"/>
      <c r="F13" s="403"/>
      <c r="G13" s="405">
        <f>F13-D13-E13</f>
        <v>0</v>
      </c>
      <c r="H13" s="406">
        <f>C13-G13</f>
        <v>0</v>
      </c>
    </row>
    <row r="14" spans="1:8" s="401" customFormat="1" ht="15.75" customHeight="1">
      <c r="A14" s="397">
        <v>11</v>
      </c>
      <c r="B14" s="404" t="s">
        <v>3843</v>
      </c>
      <c r="C14" s="403"/>
      <c r="D14" s="403"/>
      <c r="E14" s="403"/>
      <c r="F14" s="403"/>
      <c r="G14" s="405">
        <f>F14-D14-E14</f>
        <v>0</v>
      </c>
      <c r="H14" s="406">
        <f>C14-G14</f>
        <v>0</v>
      </c>
    </row>
    <row r="15" spans="1:8" s="401" customFormat="1" ht="15.75" customHeight="1">
      <c r="A15" s="397">
        <v>12</v>
      </c>
      <c r="B15" s="404" t="s">
        <v>3844</v>
      </c>
      <c r="C15" s="403"/>
      <c r="D15" s="403"/>
      <c r="E15" s="403"/>
      <c r="F15" s="403"/>
      <c r="G15" s="405">
        <f>F15-D15-E15</f>
        <v>0</v>
      </c>
      <c r="H15" s="406">
        <f>C15-G15</f>
        <v>0</v>
      </c>
    </row>
    <row r="16" spans="1:8" s="401" customFormat="1" ht="15.75" customHeight="1">
      <c r="A16" s="397">
        <v>13</v>
      </c>
      <c r="B16" s="404" t="s">
        <v>3845</v>
      </c>
      <c r="C16" s="403"/>
      <c r="D16" s="403"/>
      <c r="E16" s="403"/>
      <c r="F16" s="403"/>
      <c r="G16" s="405">
        <f>F16-D16-E16</f>
        <v>0</v>
      </c>
      <c r="H16" s="406">
        <f>C16-G16</f>
        <v>0</v>
      </c>
    </row>
    <row r="17" spans="1:8" s="401" customFormat="1" ht="15.75" customHeight="1">
      <c r="A17" s="397">
        <v>14</v>
      </c>
      <c r="B17" s="404" t="s">
        <v>3846</v>
      </c>
      <c r="C17" s="407"/>
      <c r="D17" s="407"/>
      <c r="E17" s="407"/>
      <c r="F17" s="407"/>
      <c r="G17" s="405">
        <f t="shared" ref="G17:H17" si="3">G4+G12</f>
        <v>0</v>
      </c>
      <c r="H17" s="406">
        <f t="shared" si="3"/>
        <v>0</v>
      </c>
    </row>
    <row r="18" spans="1:8" s="401" customFormat="1" ht="15.75" customHeight="1">
      <c r="A18" s="397">
        <v>15</v>
      </c>
      <c r="B18" s="408" t="s">
        <v>3847</v>
      </c>
      <c r="C18" s="443"/>
      <c r="D18" s="443"/>
      <c r="E18" s="443"/>
      <c r="F18" s="443"/>
      <c r="G18" s="405">
        <f t="shared" ref="G18:H18" si="4">G5+G13</f>
        <v>0</v>
      </c>
      <c r="H18" s="406">
        <f t="shared" si="4"/>
        <v>0</v>
      </c>
    </row>
    <row r="19" spans="1:8" s="401" customFormat="1" ht="15.75" customHeight="1">
      <c r="A19" s="397">
        <v>16</v>
      </c>
      <c r="B19" s="408" t="s">
        <v>3848</v>
      </c>
      <c r="C19" s="443"/>
      <c r="D19" s="443"/>
      <c r="E19" s="443"/>
      <c r="F19" s="443"/>
      <c r="G19" s="405">
        <f t="shared" ref="G19:H19" si="5">G6+G14</f>
        <v>0</v>
      </c>
      <c r="H19" s="406">
        <f t="shared" si="5"/>
        <v>0</v>
      </c>
    </row>
    <row r="20" spans="1:8" s="401" customFormat="1" ht="15.75" customHeight="1">
      <c r="A20" s="397">
        <v>17</v>
      </c>
      <c r="B20" s="408" t="s">
        <v>3849</v>
      </c>
      <c r="C20" s="443"/>
      <c r="D20" s="443"/>
      <c r="E20" s="443"/>
      <c r="F20" s="443"/>
      <c r="G20" s="405">
        <f t="shared" ref="G20:H20" si="6">G7+G15</f>
        <v>0</v>
      </c>
      <c r="H20" s="406">
        <f t="shared" si="6"/>
        <v>0</v>
      </c>
    </row>
    <row r="21" spans="1:8" s="401" customFormat="1" ht="15.75" customHeight="1">
      <c r="A21" s="397">
        <v>18</v>
      </c>
      <c r="B21" s="408" t="s">
        <v>3850</v>
      </c>
      <c r="C21" s="443"/>
      <c r="D21" s="443"/>
      <c r="E21" s="443"/>
      <c r="F21" s="443"/>
      <c r="G21" s="405">
        <f t="shared" ref="G21:H21" si="7">G8+G16</f>
        <v>0</v>
      </c>
      <c r="H21" s="406">
        <f t="shared" si="7"/>
        <v>0</v>
      </c>
    </row>
    <row r="22" spans="1:8" s="401" customFormat="1" ht="15.75" customHeight="1">
      <c r="A22" s="397">
        <v>19</v>
      </c>
      <c r="B22" s="408" t="s">
        <v>3851</v>
      </c>
      <c r="C22" s="443"/>
      <c r="D22" s="443"/>
      <c r="E22" s="443"/>
      <c r="F22" s="443"/>
      <c r="G22" s="405">
        <f t="shared" ref="G22:H22" si="8">G9+G17</f>
        <v>0</v>
      </c>
      <c r="H22" s="406">
        <f t="shared" si="8"/>
        <v>0</v>
      </c>
    </row>
    <row r="23" spans="1:8" s="401" customFormat="1" ht="15.75" customHeight="1">
      <c r="A23" s="397">
        <v>20</v>
      </c>
      <c r="B23" s="408" t="s">
        <v>3852</v>
      </c>
      <c r="C23" s="443"/>
      <c r="D23" s="443"/>
      <c r="E23" s="443"/>
      <c r="F23" s="443"/>
      <c r="G23" s="405">
        <f t="shared" ref="G23:H23" si="9">G10+G18</f>
        <v>0</v>
      </c>
      <c r="H23" s="406">
        <f t="shared" si="9"/>
        <v>0</v>
      </c>
    </row>
    <row r="24" spans="1:8" s="401" customFormat="1" ht="15.75" customHeight="1">
      <c r="A24" s="397">
        <v>21</v>
      </c>
      <c r="B24" s="408" t="s">
        <v>3853</v>
      </c>
      <c r="C24" s="443"/>
      <c r="D24" s="443"/>
      <c r="E24" s="443"/>
      <c r="F24" s="443"/>
      <c r="G24" s="405">
        <f t="shared" ref="G24:H24" si="10">G11+G19</f>
        <v>0</v>
      </c>
      <c r="H24" s="406">
        <f t="shared" si="10"/>
        <v>0</v>
      </c>
    </row>
    <row r="25" spans="1:8" s="401" customFormat="1" ht="15.75" customHeight="1">
      <c r="A25" s="397">
        <v>22</v>
      </c>
      <c r="B25" s="408" t="s">
        <v>3854</v>
      </c>
      <c r="C25" s="443"/>
      <c r="D25" s="443"/>
      <c r="E25" s="443"/>
      <c r="F25" s="443"/>
      <c r="G25" s="405">
        <f t="shared" ref="G25:H25" si="11">G12+G20</f>
        <v>0</v>
      </c>
      <c r="H25" s="406">
        <f t="shared" si="11"/>
        <v>0</v>
      </c>
    </row>
    <row r="26" spans="1:8" s="401" customFormat="1" ht="15.75" customHeight="1">
      <c r="A26" s="397">
        <v>23</v>
      </c>
      <c r="B26" s="408" t="s">
        <v>3855</v>
      </c>
      <c r="C26" s="443"/>
      <c r="D26" s="443"/>
      <c r="E26" s="443"/>
      <c r="F26" s="443"/>
      <c r="G26" s="405">
        <f t="shared" ref="G26:H26" si="12">G13+G21</f>
        <v>0</v>
      </c>
      <c r="H26" s="406">
        <f t="shared" si="12"/>
        <v>0</v>
      </c>
    </row>
    <row r="27" spans="1:8" s="401" customFormat="1" ht="15.75" customHeight="1">
      <c r="A27" s="397">
        <v>24</v>
      </c>
      <c r="B27" s="408" t="s">
        <v>3856</v>
      </c>
      <c r="C27" s="443"/>
      <c r="D27" s="443"/>
      <c r="E27" s="443"/>
      <c r="F27" s="443"/>
      <c r="G27" s="405">
        <f t="shared" ref="G27:H27" si="13">G14+G22</f>
        <v>0</v>
      </c>
      <c r="H27" s="406">
        <f t="shared" si="13"/>
        <v>0</v>
      </c>
    </row>
    <row r="28" spans="1:8" ht="27.75" customHeight="1">
      <c r="A28" s="397">
        <v>25</v>
      </c>
      <c r="B28" s="409" t="s">
        <v>3857</v>
      </c>
      <c r="C28" s="443"/>
      <c r="D28" s="443"/>
      <c r="E28" s="443"/>
      <c r="F28" s="443"/>
      <c r="G28" s="405">
        <f t="shared" ref="G28:H28" si="14">G15+G23</f>
        <v>0</v>
      </c>
      <c r="H28" s="406">
        <f t="shared" si="14"/>
        <v>0</v>
      </c>
    </row>
    <row r="29" spans="1:8" ht="15.75" customHeight="1">
      <c r="A29" s="397">
        <v>26</v>
      </c>
      <c r="B29" s="408" t="s">
        <v>3858</v>
      </c>
      <c r="C29" s="443"/>
      <c r="D29" s="443"/>
      <c r="E29" s="443"/>
      <c r="F29" s="443"/>
      <c r="G29" s="405">
        <f t="shared" ref="G29:H29" si="15">G16+G24</f>
        <v>0</v>
      </c>
      <c r="H29" s="406">
        <f t="shared" si="15"/>
        <v>0</v>
      </c>
    </row>
    <row r="30" spans="1:8" ht="15.75" customHeight="1">
      <c r="A30" s="397">
        <v>27</v>
      </c>
      <c r="B30" s="408" t="s">
        <v>3859</v>
      </c>
      <c r="C30" s="443"/>
      <c r="D30" s="443"/>
      <c r="E30" s="443"/>
      <c r="F30" s="443"/>
      <c r="G30" s="405">
        <f t="shared" ref="G30:H30" si="16">G17+G25</f>
        <v>0</v>
      </c>
      <c r="H30" s="406">
        <f t="shared" si="16"/>
        <v>0</v>
      </c>
    </row>
    <row r="31" spans="1:8" ht="20.25" customHeight="1">
      <c r="A31" s="397">
        <v>28</v>
      </c>
      <c r="B31" s="408" t="s">
        <v>3860</v>
      </c>
      <c r="C31" s="410">
        <f t="shared" ref="C31:H31" si="17">C4+C5+C8+C10+C12+C15+C17+C26+C28+C29+C30</f>
        <v>0</v>
      </c>
      <c r="D31" s="410">
        <f t="shared" si="17"/>
        <v>0</v>
      </c>
      <c r="E31" s="410">
        <f t="shared" si="17"/>
        <v>0</v>
      </c>
      <c r="F31" s="410">
        <f t="shared" si="17"/>
        <v>0</v>
      </c>
      <c r="G31" s="410">
        <f t="shared" si="17"/>
        <v>0</v>
      </c>
      <c r="H31" s="446">
        <f t="shared" si="17"/>
        <v>0</v>
      </c>
    </row>
    <row r="32" spans="1:8" ht="19.5" customHeight="1">
      <c r="A32" s="411">
        <v>29</v>
      </c>
      <c r="B32" s="412" t="s">
        <v>4479</v>
      </c>
      <c r="C32" s="444"/>
      <c r="D32" s="444"/>
      <c r="E32" s="444"/>
      <c r="F32" s="444"/>
      <c r="G32" s="444"/>
      <c r="H32" s="445"/>
    </row>
    <row r="34" spans="1:8" ht="21.9" customHeight="1">
      <c r="A34" s="737" t="s">
        <v>3331</v>
      </c>
      <c r="B34" s="737"/>
    </row>
    <row r="35" spans="1:8" ht="21.9" customHeight="1">
      <c r="A35" s="763" t="s">
        <v>3861</v>
      </c>
      <c r="B35" s="763"/>
      <c r="C35" s="763"/>
      <c r="D35" s="763"/>
      <c r="E35" s="763"/>
      <c r="F35" s="763"/>
      <c r="G35" s="763"/>
      <c r="H35" s="763"/>
    </row>
    <row r="36" spans="1:8" ht="21.9" customHeight="1">
      <c r="A36" s="764" t="s">
        <v>3862</v>
      </c>
      <c r="B36" s="764"/>
      <c r="C36" s="764"/>
      <c r="D36" s="764"/>
      <c r="E36" s="764"/>
      <c r="F36" s="764"/>
      <c r="G36" s="764"/>
      <c r="H36" s="764"/>
    </row>
    <row r="37" spans="1:8" ht="21.9" customHeight="1">
      <c r="A37" s="763" t="s">
        <v>3863</v>
      </c>
      <c r="B37" s="763"/>
      <c r="C37" s="763"/>
      <c r="D37" s="763"/>
      <c r="E37" s="763"/>
      <c r="F37" s="763"/>
      <c r="G37" s="763"/>
      <c r="H37" s="763"/>
    </row>
    <row r="38" spans="1:8" ht="21.9" customHeight="1">
      <c r="A38" s="763" t="s">
        <v>3864</v>
      </c>
      <c r="B38" s="763"/>
      <c r="C38" s="763"/>
      <c r="D38" s="763"/>
      <c r="E38" s="763"/>
      <c r="F38" s="763"/>
      <c r="G38" s="763"/>
      <c r="H38" s="763"/>
    </row>
    <row r="39" spans="1:8" ht="21.9" customHeight="1">
      <c r="A39" s="763" t="s">
        <v>3865</v>
      </c>
      <c r="B39" s="763"/>
      <c r="C39" s="763"/>
      <c r="D39" s="763"/>
      <c r="E39" s="763"/>
      <c r="F39" s="763"/>
      <c r="G39" s="763"/>
      <c r="H39" s="763"/>
    </row>
    <row r="40" spans="1:8" ht="21.9" customHeight="1">
      <c r="A40" s="772" t="s">
        <v>3866</v>
      </c>
      <c r="B40" s="772"/>
      <c r="C40" s="772"/>
      <c r="D40" s="772"/>
      <c r="E40" s="772"/>
      <c r="F40" s="772"/>
      <c r="G40" s="772"/>
      <c r="H40" s="772"/>
    </row>
    <row r="41" spans="1:8" ht="21.9" customHeight="1">
      <c r="A41" s="763" t="s">
        <v>3867</v>
      </c>
      <c r="B41" s="763"/>
      <c r="C41" s="763"/>
      <c r="D41" s="763"/>
      <c r="E41" s="763"/>
      <c r="F41" s="763"/>
      <c r="G41" s="763"/>
      <c r="H41" s="763"/>
    </row>
  </sheetData>
  <sheetProtection password="CF88" sheet="1" objects="1" scenarios="1"/>
  <mergeCells count="11">
    <mergeCell ref="A1:H1"/>
    <mergeCell ref="A34:B34"/>
    <mergeCell ref="A35:H35"/>
    <mergeCell ref="A36:H36"/>
    <mergeCell ref="A37:H37"/>
    <mergeCell ref="A38:H38"/>
    <mergeCell ref="A39:H39"/>
    <mergeCell ref="A40:H40"/>
    <mergeCell ref="A41:H41"/>
    <mergeCell ref="A2:A3"/>
    <mergeCell ref="B2:B3"/>
  </mergeCells>
  <phoneticPr fontId="54" type="noConversion"/>
  <hyperlinks>
    <hyperlink ref="A35:H35" r:id="rId1" display="财政部 国家税务总局关于企业资产损失税前扣除政策的通知（财税〔2009〕57号）" xr:uid="{00000000-0004-0000-1C00-000000000000}"/>
    <hyperlink ref="A36:H36" r:id="rId2" display="国家税务总局关于发布〈企业资产损失所得税税前扣除管理办法〉的公告（国家税务总局公告2011年第25号发布、国家税务总局公告2018年第31号修改）" xr:uid="{00000000-0004-0000-1C00-000001000000}"/>
    <hyperlink ref="A37:H37" r:id="rId3" display="国家税务总局关于商业零售企业存货损失税前扣除问题的公告（国家税务总局公告2014年第3号）" xr:uid="{00000000-0004-0000-1C00-000002000000}"/>
    <hyperlink ref="A38:H38" r:id="rId4" display="国家税务总局关于企业因国务院决定事项形成的资产损失税前扣除问题的公告（国家税务总局公告2014年第18号）" xr:uid="{00000000-0004-0000-1C00-000003000000}"/>
    <hyperlink ref="A39:H39" r:id="rId5" display="财政部 国家税务总局关于金融企业涉农贷款和中小企业贷款损失准备金税前扣除有关问题的通知（财税〔2015〕3号）" xr:uid="{00000000-0004-0000-1C00-000004000000}"/>
    <hyperlink ref="A40:H40" r:id="rId6" display="国家税务总局关于金融企业涉农贷款和中小企业贷款损失税前扣除问题的公告（国家税务总局公告2015年第25号）" xr:uid="{00000000-0004-0000-1C00-000005000000}"/>
    <hyperlink ref="A41:H41" r:id="rId7" display="国家税务总局关于企业所得税资产损失资料留存备查有关事项的公告（国家税务总局公告2018年第15号）" xr:uid="{00000000-0004-0000-1C00-000006000000}"/>
  </hyperlinks>
  <pageMargins left="0.39370078740157483" right="0.39370078740157483" top="0.22" bottom="0.16" header="0.11811023622047245" footer="0.11811023622047245"/>
  <pageSetup paperSize="9" orientation="landscape" verticalDpi="0" r:id="rId8"/>
  <drawing r:id="rId9"/>
  <legacyDrawing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F41"/>
  <sheetViews>
    <sheetView workbookViewId="0">
      <pane xSplit="6" ySplit="6" topLeftCell="G28" activePane="bottomRight" state="frozen"/>
      <selection pane="topRight"/>
      <selection pane="bottomLeft"/>
      <selection pane="bottomRight" activeCell="H38" sqref="H38"/>
    </sheetView>
  </sheetViews>
  <sheetFormatPr defaultColWidth="9" defaultRowHeight="13.8"/>
  <cols>
    <col min="1" max="1" width="19" style="2" customWidth="1"/>
    <col min="2" max="2" width="11.77734375" style="2" customWidth="1"/>
    <col min="3" max="3" width="11.33203125" style="2" customWidth="1"/>
    <col min="4" max="4" width="24.77734375" style="2" customWidth="1"/>
    <col min="5" max="5" width="12.6640625" style="2" customWidth="1"/>
    <col min="6" max="6" width="13.21875" style="2" customWidth="1"/>
    <col min="7" max="16384" width="9" style="2"/>
  </cols>
  <sheetData>
    <row r="1" spans="1:6" s="277" customFormat="1" ht="19.5" customHeight="1">
      <c r="A1" s="603" t="s">
        <v>128</v>
      </c>
      <c r="B1" s="603"/>
      <c r="C1" s="603"/>
      <c r="D1" s="603"/>
      <c r="E1" s="603"/>
      <c r="F1" s="603"/>
    </row>
    <row r="2" spans="1:6" s="277" customFormat="1" ht="19.5" customHeight="1">
      <c r="A2" s="604" t="s">
        <v>129</v>
      </c>
      <c r="B2" s="604"/>
      <c r="C2" s="604"/>
      <c r="D2" s="604"/>
      <c r="E2" s="604"/>
      <c r="F2" s="604"/>
    </row>
    <row r="3" spans="1:6" s="277" customFormat="1" ht="19.5" customHeight="1">
      <c r="A3" s="604" t="s">
        <v>1</v>
      </c>
      <c r="B3" s="604"/>
      <c r="C3" s="604"/>
      <c r="D3" s="604"/>
      <c r="E3" s="604"/>
      <c r="F3" s="604"/>
    </row>
    <row r="4" spans="1:6">
      <c r="A4" s="313"/>
      <c r="B4" s="313"/>
      <c r="C4" s="313"/>
      <c r="D4" s="313"/>
      <c r="E4" s="313"/>
      <c r="F4" s="313" t="s">
        <v>130</v>
      </c>
    </row>
    <row r="5" spans="1:6" s="277" customFormat="1" ht="17.25" customHeight="1">
      <c r="A5" s="314" t="s">
        <v>131</v>
      </c>
      <c r="B5" s="605"/>
      <c r="C5" s="605"/>
      <c r="D5" s="312" t="s">
        <v>132</v>
      </c>
      <c r="E5" s="314"/>
      <c r="F5" s="314" t="s">
        <v>133</v>
      </c>
    </row>
    <row r="6" spans="1:6" ht="19.5" customHeight="1">
      <c r="A6" s="315" t="s">
        <v>134</v>
      </c>
      <c r="B6" s="315" t="s">
        <v>135</v>
      </c>
      <c r="C6" s="315" t="s">
        <v>136</v>
      </c>
      <c r="D6" s="316" t="s">
        <v>137</v>
      </c>
      <c r="E6" s="315" t="s">
        <v>135</v>
      </c>
      <c r="F6" s="315" t="s">
        <v>138</v>
      </c>
    </row>
    <row r="7" spans="1:6" ht="17.25" customHeight="1">
      <c r="A7" s="316" t="s">
        <v>139</v>
      </c>
      <c r="B7" s="316"/>
      <c r="C7" s="316"/>
      <c r="D7" s="316" t="s">
        <v>140</v>
      </c>
      <c r="E7" s="317"/>
      <c r="F7" s="317"/>
    </row>
    <row r="8" spans="1:6" ht="17.25" customHeight="1">
      <c r="A8" s="316" t="s">
        <v>141</v>
      </c>
      <c r="B8" s="316"/>
      <c r="C8" s="316"/>
      <c r="D8" s="316" t="s">
        <v>142</v>
      </c>
      <c r="E8" s="317"/>
      <c r="F8" s="317"/>
    </row>
    <row r="9" spans="1:6" ht="29.25" customHeight="1">
      <c r="A9" s="318" t="s">
        <v>143</v>
      </c>
      <c r="B9" s="316"/>
      <c r="C9" s="316"/>
      <c r="D9" s="318" t="s">
        <v>144</v>
      </c>
      <c r="E9" s="317"/>
      <c r="F9" s="317"/>
    </row>
    <row r="10" spans="1:6" ht="16.5" customHeight="1">
      <c r="A10" s="316" t="s">
        <v>145</v>
      </c>
      <c r="B10" s="316"/>
      <c r="C10" s="316"/>
      <c r="D10" s="316" t="s">
        <v>146</v>
      </c>
      <c r="E10" s="317"/>
      <c r="F10" s="317"/>
    </row>
    <row r="11" spans="1:6" ht="16.5" customHeight="1">
      <c r="A11" s="316" t="s">
        <v>147</v>
      </c>
      <c r="B11" s="316"/>
      <c r="C11" s="316"/>
      <c r="D11" s="316" t="s">
        <v>148</v>
      </c>
      <c r="E11" s="317"/>
      <c r="F11" s="317"/>
    </row>
    <row r="12" spans="1:6" ht="16.5" customHeight="1">
      <c r="A12" s="316" t="s">
        <v>149</v>
      </c>
      <c r="B12" s="316"/>
      <c r="C12" s="316"/>
      <c r="D12" s="316" t="s">
        <v>150</v>
      </c>
      <c r="E12" s="317"/>
      <c r="F12" s="317"/>
    </row>
    <row r="13" spans="1:6" ht="16.5" customHeight="1">
      <c r="A13" s="316" t="s">
        <v>151</v>
      </c>
      <c r="B13" s="316"/>
      <c r="C13" s="316"/>
      <c r="D13" s="316" t="s">
        <v>152</v>
      </c>
      <c r="E13" s="317"/>
      <c r="F13" s="317"/>
    </row>
    <row r="14" spans="1:6" ht="16.5" customHeight="1">
      <c r="A14" s="316" t="s">
        <v>153</v>
      </c>
      <c r="B14" s="316"/>
      <c r="C14" s="316"/>
      <c r="D14" s="316" t="s">
        <v>154</v>
      </c>
      <c r="E14" s="317"/>
      <c r="F14" s="317"/>
    </row>
    <row r="15" spans="1:6" ht="16.5" customHeight="1">
      <c r="A15" s="316" t="s">
        <v>155</v>
      </c>
      <c r="B15" s="316"/>
      <c r="C15" s="316"/>
      <c r="D15" s="316" t="s">
        <v>156</v>
      </c>
      <c r="E15" s="317"/>
      <c r="F15" s="317"/>
    </row>
    <row r="16" spans="1:6" ht="16.5" customHeight="1">
      <c r="A16" s="316" t="s">
        <v>157</v>
      </c>
      <c r="B16" s="316"/>
      <c r="C16" s="316"/>
      <c r="D16" s="316" t="s">
        <v>158</v>
      </c>
      <c r="E16" s="317"/>
      <c r="F16" s="317"/>
    </row>
    <row r="17" spans="1:6" ht="16.5" customHeight="1">
      <c r="A17" s="316" t="s">
        <v>159</v>
      </c>
      <c r="B17" s="316"/>
      <c r="C17" s="316"/>
      <c r="D17" s="316" t="s">
        <v>160</v>
      </c>
      <c r="E17" s="317"/>
      <c r="F17" s="317"/>
    </row>
    <row r="18" spans="1:6" ht="16.5" customHeight="1">
      <c r="A18" s="316" t="s">
        <v>161</v>
      </c>
      <c r="B18" s="316"/>
      <c r="C18" s="316"/>
      <c r="D18" s="316" t="s">
        <v>162</v>
      </c>
      <c r="E18" s="317"/>
      <c r="F18" s="317"/>
    </row>
    <row r="19" spans="1:6" ht="16.5" customHeight="1">
      <c r="A19" s="316" t="s">
        <v>163</v>
      </c>
      <c r="B19" s="316"/>
      <c r="C19" s="316"/>
      <c r="D19" s="316" t="s">
        <v>164</v>
      </c>
      <c r="E19" s="317"/>
      <c r="F19" s="317"/>
    </row>
    <row r="20" spans="1:6" ht="16.5" customHeight="1">
      <c r="A20" s="316" t="s">
        <v>165</v>
      </c>
      <c r="B20" s="316"/>
      <c r="C20" s="316"/>
      <c r="D20" s="316" t="s">
        <v>166</v>
      </c>
      <c r="E20" s="317"/>
      <c r="F20" s="317"/>
    </row>
    <row r="21" spans="1:6" ht="16.5" customHeight="1">
      <c r="A21" s="316" t="s">
        <v>167</v>
      </c>
      <c r="B21" s="316"/>
      <c r="C21" s="316"/>
      <c r="D21" s="316" t="s">
        <v>168</v>
      </c>
      <c r="E21" s="317"/>
      <c r="F21" s="317"/>
    </row>
    <row r="22" spans="1:6" ht="16.5" customHeight="1">
      <c r="A22" s="316" t="s">
        <v>169</v>
      </c>
      <c r="B22" s="316"/>
      <c r="C22" s="316"/>
      <c r="D22" s="316" t="s">
        <v>170</v>
      </c>
      <c r="E22" s="317"/>
      <c r="F22" s="317"/>
    </row>
    <row r="23" spans="1:6" ht="16.5" customHeight="1">
      <c r="A23" s="316" t="s">
        <v>171</v>
      </c>
      <c r="B23" s="316"/>
      <c r="C23" s="316"/>
      <c r="D23" s="316" t="s">
        <v>172</v>
      </c>
      <c r="E23" s="317"/>
      <c r="F23" s="317"/>
    </row>
    <row r="24" spans="1:6" ht="16.5" customHeight="1">
      <c r="A24" s="316" t="s">
        <v>173</v>
      </c>
      <c r="B24" s="316"/>
      <c r="C24" s="316"/>
      <c r="D24" s="316" t="s">
        <v>174</v>
      </c>
      <c r="E24" s="317"/>
      <c r="F24" s="317"/>
    </row>
    <row r="25" spans="1:6" ht="16.5" customHeight="1">
      <c r="A25" s="316" t="s">
        <v>175</v>
      </c>
      <c r="B25" s="316"/>
      <c r="C25" s="316"/>
      <c r="D25" s="316" t="s">
        <v>176</v>
      </c>
      <c r="E25" s="317"/>
      <c r="F25" s="317"/>
    </row>
    <row r="26" spans="1:6" ht="16.5" customHeight="1">
      <c r="A26" s="316" t="s">
        <v>177</v>
      </c>
      <c r="B26" s="316"/>
      <c r="C26" s="316"/>
      <c r="D26" s="316" t="s">
        <v>178</v>
      </c>
      <c r="E26" s="317"/>
      <c r="F26" s="317"/>
    </row>
    <row r="27" spans="1:6" ht="16.5" customHeight="1">
      <c r="A27" s="316" t="s">
        <v>179</v>
      </c>
      <c r="B27" s="316"/>
      <c r="C27" s="316"/>
      <c r="D27" s="316" t="s">
        <v>180</v>
      </c>
      <c r="E27" s="317"/>
      <c r="F27" s="317"/>
    </row>
    <row r="28" spans="1:6" ht="16.5" customHeight="1">
      <c r="A28" s="316" t="s">
        <v>181</v>
      </c>
      <c r="B28" s="316"/>
      <c r="C28" s="316"/>
      <c r="D28" s="316" t="s">
        <v>182</v>
      </c>
      <c r="E28" s="317"/>
      <c r="F28" s="317"/>
    </row>
    <row r="29" spans="1:6" ht="16.5" customHeight="1">
      <c r="A29" s="316" t="s">
        <v>183</v>
      </c>
      <c r="B29" s="316"/>
      <c r="C29" s="316"/>
      <c r="D29" s="316" t="s">
        <v>184</v>
      </c>
      <c r="E29" s="317"/>
      <c r="F29" s="317"/>
    </row>
    <row r="30" spans="1:6" ht="16.5" customHeight="1">
      <c r="A30" s="316" t="s">
        <v>185</v>
      </c>
      <c r="B30" s="316"/>
      <c r="C30" s="316"/>
      <c r="D30" s="316" t="s">
        <v>186</v>
      </c>
      <c r="E30" s="317"/>
      <c r="F30" s="317"/>
    </row>
    <row r="31" spans="1:6" ht="16.5" customHeight="1">
      <c r="A31" s="316" t="s">
        <v>187</v>
      </c>
      <c r="B31" s="316"/>
      <c r="C31" s="316"/>
      <c r="D31" s="316" t="s">
        <v>188</v>
      </c>
      <c r="E31" s="317"/>
      <c r="F31" s="317"/>
    </row>
    <row r="32" spans="1:6" ht="16.5" customHeight="1">
      <c r="A32" s="316" t="s">
        <v>189</v>
      </c>
      <c r="B32" s="316"/>
      <c r="C32" s="316"/>
      <c r="D32" s="316" t="s">
        <v>190</v>
      </c>
      <c r="E32" s="317"/>
      <c r="F32" s="317"/>
    </row>
    <row r="33" spans="1:6" ht="16.5" customHeight="1">
      <c r="A33" s="316" t="s">
        <v>191</v>
      </c>
      <c r="B33" s="316"/>
      <c r="C33" s="316"/>
      <c r="D33" s="316" t="s">
        <v>192</v>
      </c>
      <c r="E33" s="317"/>
      <c r="F33" s="317"/>
    </row>
    <row r="34" spans="1:6" ht="16.5" customHeight="1">
      <c r="A34" s="316" t="s">
        <v>193</v>
      </c>
      <c r="B34" s="316"/>
      <c r="C34" s="316"/>
      <c r="D34" s="316" t="s">
        <v>194</v>
      </c>
      <c r="E34" s="317"/>
      <c r="F34" s="317"/>
    </row>
    <row r="35" spans="1:6" ht="16.5" customHeight="1">
      <c r="A35" s="316" t="s">
        <v>195</v>
      </c>
      <c r="B35" s="316"/>
      <c r="C35" s="316"/>
      <c r="D35" s="316" t="s">
        <v>172</v>
      </c>
      <c r="E35" s="317"/>
      <c r="F35" s="317"/>
    </row>
    <row r="36" spans="1:6" ht="16.5" customHeight="1">
      <c r="A36" s="316" t="s">
        <v>174</v>
      </c>
      <c r="B36" s="316"/>
      <c r="C36" s="316"/>
      <c r="D36" s="316"/>
      <c r="E36" s="317"/>
      <c r="F36" s="317"/>
    </row>
    <row r="37" spans="1:6" ht="16.5" customHeight="1">
      <c r="A37" s="316" t="s">
        <v>196</v>
      </c>
      <c r="B37" s="316"/>
      <c r="C37" s="316"/>
      <c r="D37" s="316"/>
      <c r="E37" s="317"/>
      <c r="F37" s="317"/>
    </row>
    <row r="38" spans="1:6" ht="16.5" customHeight="1">
      <c r="A38" s="316" t="s">
        <v>197</v>
      </c>
      <c r="B38" s="316"/>
      <c r="C38" s="316"/>
      <c r="D38" s="316"/>
      <c r="E38" s="317"/>
      <c r="F38" s="317"/>
    </row>
    <row r="39" spans="1:6" ht="16.5" customHeight="1">
      <c r="A39" s="316" t="s">
        <v>198</v>
      </c>
      <c r="B39" s="316"/>
      <c r="C39" s="316"/>
      <c r="D39" s="316"/>
      <c r="E39" s="317"/>
      <c r="F39" s="317"/>
    </row>
    <row r="40" spans="1:6" ht="16.5" customHeight="1">
      <c r="A40" s="316" t="s">
        <v>199</v>
      </c>
      <c r="B40" s="316"/>
      <c r="C40" s="316"/>
      <c r="D40" s="316"/>
      <c r="E40" s="317"/>
      <c r="F40" s="317"/>
    </row>
    <row r="41" spans="1:6" ht="29.4" thickBot="1">
      <c r="A41" s="348" t="s">
        <v>78</v>
      </c>
      <c r="B41" s="349"/>
      <c r="C41" s="349"/>
      <c r="D41" s="510" t="s">
        <v>79</v>
      </c>
      <c r="E41" s="511"/>
      <c r="F41" s="511"/>
    </row>
  </sheetData>
  <mergeCells count="4">
    <mergeCell ref="A1:F1"/>
    <mergeCell ref="A2:F2"/>
    <mergeCell ref="A3:F3"/>
    <mergeCell ref="B5:C5"/>
  </mergeCells>
  <phoneticPr fontId="54" type="noConversion"/>
  <pageMargins left="0.69930555555555596" right="0.69930555555555596"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I32"/>
  <sheetViews>
    <sheetView workbookViewId="0">
      <pane xSplit="2" ySplit="4" topLeftCell="C5" activePane="bottomRight" state="frozen"/>
      <selection pane="topRight"/>
      <selection pane="bottomLeft"/>
      <selection pane="bottomRight" activeCell="I4" sqref="I4"/>
    </sheetView>
  </sheetViews>
  <sheetFormatPr defaultColWidth="9" defaultRowHeight="13.8"/>
  <cols>
    <col min="1" max="1" width="6.88671875" style="2" customWidth="1"/>
    <col min="2" max="2" width="33.44140625" style="2" customWidth="1"/>
    <col min="3" max="8" width="12.6640625" style="2" customWidth="1"/>
    <col min="9" max="9" width="16.88671875" style="2" customWidth="1"/>
    <col min="10" max="16384" width="9" style="2"/>
  </cols>
  <sheetData>
    <row r="1" spans="1:9" ht="27.75" customHeight="1">
      <c r="A1" s="725" t="s">
        <v>3868</v>
      </c>
      <c r="B1" s="725"/>
      <c r="C1" s="725"/>
      <c r="D1" s="725"/>
      <c r="E1" s="725"/>
      <c r="F1" s="725"/>
      <c r="G1" s="725"/>
      <c r="H1" s="725"/>
      <c r="I1" s="725"/>
    </row>
    <row r="2" spans="1:9" ht="19.95" customHeight="1">
      <c r="A2" s="738" t="s">
        <v>3355</v>
      </c>
      <c r="B2" s="748" t="s">
        <v>3357</v>
      </c>
      <c r="C2" s="748" t="s">
        <v>3869</v>
      </c>
      <c r="D2" s="748"/>
      <c r="E2" s="748"/>
      <c r="F2" s="748" t="s">
        <v>3870</v>
      </c>
      <c r="G2" s="748"/>
      <c r="H2" s="748"/>
      <c r="I2" s="749" t="s">
        <v>3629</v>
      </c>
    </row>
    <row r="3" spans="1:9" ht="19.95" customHeight="1">
      <c r="A3" s="739"/>
      <c r="B3" s="711"/>
      <c r="C3" s="365" t="s">
        <v>3582</v>
      </c>
      <c r="D3" s="365" t="s">
        <v>3583</v>
      </c>
      <c r="E3" s="365" t="s">
        <v>3629</v>
      </c>
      <c r="F3" s="365" t="s">
        <v>3582</v>
      </c>
      <c r="G3" s="365" t="s">
        <v>3583</v>
      </c>
      <c r="H3" s="365" t="s">
        <v>3629</v>
      </c>
      <c r="I3" s="750"/>
    </row>
    <row r="4" spans="1:9" ht="19.95" customHeight="1">
      <c r="A4" s="739"/>
      <c r="B4" s="711"/>
      <c r="C4" s="365">
        <v>1</v>
      </c>
      <c r="D4" s="365">
        <v>2</v>
      </c>
      <c r="E4" s="365" t="s">
        <v>3871</v>
      </c>
      <c r="F4" s="365">
        <v>4</v>
      </c>
      <c r="G4" s="365">
        <v>5</v>
      </c>
      <c r="H4" s="365" t="s">
        <v>3872</v>
      </c>
      <c r="I4" s="367" t="s">
        <v>3873</v>
      </c>
    </row>
    <row r="5" spans="1:9" ht="24" customHeight="1">
      <c r="A5" s="366">
        <v>1</v>
      </c>
      <c r="B5" s="364" t="s">
        <v>3874</v>
      </c>
      <c r="C5" s="111"/>
      <c r="D5" s="111"/>
      <c r="E5" s="167">
        <f>D5-C5</f>
        <v>0</v>
      </c>
      <c r="F5" s="111"/>
      <c r="G5" s="111"/>
      <c r="H5" s="167">
        <f>G5-F5</f>
        <v>0</v>
      </c>
      <c r="I5" s="168">
        <f>E5+H5</f>
        <v>0</v>
      </c>
    </row>
    <row r="6" spans="1:9" ht="24" customHeight="1">
      <c r="A6" s="366">
        <v>2</v>
      </c>
      <c r="B6" s="364" t="s">
        <v>3875</v>
      </c>
      <c r="C6" s="111"/>
      <c r="D6" s="111"/>
      <c r="E6" s="167">
        <f t="shared" ref="E6:E20" si="0">D6-C6</f>
        <v>0</v>
      </c>
      <c r="F6" s="111"/>
      <c r="G6" s="111"/>
      <c r="H6" s="167">
        <f t="shared" ref="H6:H19" si="1">G6-F6</f>
        <v>0</v>
      </c>
      <c r="I6" s="168">
        <f t="shared" ref="I6:I19" si="2">E6+H6</f>
        <v>0</v>
      </c>
    </row>
    <row r="7" spans="1:9" ht="24" customHeight="1">
      <c r="A7" s="366">
        <v>3</v>
      </c>
      <c r="B7" s="364" t="s">
        <v>3876</v>
      </c>
      <c r="C7" s="111"/>
      <c r="D7" s="111"/>
      <c r="E7" s="167">
        <f t="shared" si="0"/>
        <v>0</v>
      </c>
      <c r="F7" s="111"/>
      <c r="G7" s="111"/>
      <c r="H7" s="167">
        <f t="shared" si="1"/>
        <v>0</v>
      </c>
      <c r="I7" s="168">
        <f t="shared" si="2"/>
        <v>0</v>
      </c>
    </row>
    <row r="8" spans="1:9" ht="24" customHeight="1">
      <c r="A8" s="366">
        <v>4</v>
      </c>
      <c r="B8" s="364" t="s">
        <v>3877</v>
      </c>
      <c r="C8" s="111"/>
      <c r="D8" s="111"/>
      <c r="E8" s="167">
        <f t="shared" si="0"/>
        <v>0</v>
      </c>
      <c r="F8" s="111"/>
      <c r="G8" s="111"/>
      <c r="H8" s="167">
        <f t="shared" si="1"/>
        <v>0</v>
      </c>
      <c r="I8" s="168">
        <f t="shared" si="2"/>
        <v>0</v>
      </c>
    </row>
    <row r="9" spans="1:9" ht="24" customHeight="1">
      <c r="A9" s="366">
        <v>5</v>
      </c>
      <c r="B9" s="364" t="s">
        <v>3878</v>
      </c>
      <c r="C9" s="111"/>
      <c r="D9" s="111"/>
      <c r="E9" s="167">
        <f t="shared" si="0"/>
        <v>0</v>
      </c>
      <c r="F9" s="111"/>
      <c r="G9" s="111"/>
      <c r="H9" s="167">
        <f t="shared" si="1"/>
        <v>0</v>
      </c>
      <c r="I9" s="168">
        <f t="shared" si="2"/>
        <v>0</v>
      </c>
    </row>
    <row r="10" spans="1:9" ht="24" customHeight="1">
      <c r="A10" s="366">
        <v>6</v>
      </c>
      <c r="B10" s="364" t="s">
        <v>3879</v>
      </c>
      <c r="C10" s="111"/>
      <c r="D10" s="111"/>
      <c r="E10" s="167">
        <f t="shared" si="0"/>
        <v>0</v>
      </c>
      <c r="F10" s="111"/>
      <c r="G10" s="111"/>
      <c r="H10" s="167">
        <f t="shared" si="1"/>
        <v>0</v>
      </c>
      <c r="I10" s="168">
        <f t="shared" si="2"/>
        <v>0</v>
      </c>
    </row>
    <row r="11" spans="1:9" ht="24" customHeight="1">
      <c r="A11" s="366">
        <v>7</v>
      </c>
      <c r="B11" s="364" t="s">
        <v>3880</v>
      </c>
      <c r="C11" s="111"/>
      <c r="D11" s="111"/>
      <c r="E11" s="167">
        <f t="shared" si="0"/>
        <v>0</v>
      </c>
      <c r="F11" s="111"/>
      <c r="G11" s="111"/>
      <c r="H11" s="167">
        <f t="shared" si="1"/>
        <v>0</v>
      </c>
      <c r="I11" s="168">
        <f t="shared" si="2"/>
        <v>0</v>
      </c>
    </row>
    <row r="12" spans="1:9" ht="24" customHeight="1">
      <c r="A12" s="366">
        <v>8</v>
      </c>
      <c r="B12" s="364" t="s">
        <v>3881</v>
      </c>
      <c r="C12" s="167">
        <f>SUM(C13:C14)</f>
        <v>0</v>
      </c>
      <c r="D12" s="167">
        <f>SUM(D13:D14)</f>
        <v>0</v>
      </c>
      <c r="E12" s="167">
        <f t="shared" si="0"/>
        <v>0</v>
      </c>
      <c r="F12" s="111"/>
      <c r="G12" s="111"/>
      <c r="H12" s="167">
        <f t="shared" si="1"/>
        <v>0</v>
      </c>
      <c r="I12" s="168">
        <f t="shared" si="2"/>
        <v>0</v>
      </c>
    </row>
    <row r="13" spans="1:9" ht="24" customHeight="1">
      <c r="A13" s="366">
        <v>9</v>
      </c>
      <c r="B13" s="368" t="s">
        <v>3882</v>
      </c>
      <c r="C13" s="111"/>
      <c r="D13" s="111"/>
      <c r="E13" s="167">
        <f t="shared" si="0"/>
        <v>0</v>
      </c>
      <c r="F13" s="111"/>
      <c r="G13" s="111"/>
      <c r="H13" s="167">
        <f t="shared" si="1"/>
        <v>0</v>
      </c>
      <c r="I13" s="168">
        <f t="shared" si="2"/>
        <v>0</v>
      </c>
    </row>
    <row r="14" spans="1:9" ht="24" customHeight="1">
      <c r="A14" s="366">
        <v>10</v>
      </c>
      <c r="B14" s="368" t="s">
        <v>3883</v>
      </c>
      <c r="C14" s="111"/>
      <c r="D14" s="111"/>
      <c r="E14" s="167">
        <f t="shared" si="0"/>
        <v>0</v>
      </c>
      <c r="F14" s="111"/>
      <c r="G14" s="111"/>
      <c r="H14" s="167">
        <f t="shared" si="1"/>
        <v>0</v>
      </c>
      <c r="I14" s="168">
        <f t="shared" si="2"/>
        <v>0</v>
      </c>
    </row>
    <row r="15" spans="1:9" ht="24" customHeight="1">
      <c r="A15" s="366">
        <v>11</v>
      </c>
      <c r="B15" s="364" t="s">
        <v>3884</v>
      </c>
      <c r="C15" s="111"/>
      <c r="D15" s="111"/>
      <c r="E15" s="167">
        <f t="shared" si="0"/>
        <v>0</v>
      </c>
      <c r="F15" s="111"/>
      <c r="G15" s="111"/>
      <c r="H15" s="167">
        <f t="shared" si="1"/>
        <v>0</v>
      </c>
      <c r="I15" s="168">
        <f t="shared" si="2"/>
        <v>0</v>
      </c>
    </row>
    <row r="16" spans="1:9" ht="24" customHeight="1">
      <c r="A16" s="366">
        <v>12</v>
      </c>
      <c r="B16" s="364" t="s">
        <v>3885</v>
      </c>
      <c r="C16" s="370"/>
      <c r="D16" s="370"/>
      <c r="E16" s="167">
        <f t="shared" si="0"/>
        <v>0</v>
      </c>
      <c r="F16" s="111"/>
      <c r="G16" s="111"/>
      <c r="H16" s="167">
        <f t="shared" si="1"/>
        <v>0</v>
      </c>
      <c r="I16" s="168">
        <f t="shared" si="2"/>
        <v>0</v>
      </c>
    </row>
    <row r="17" spans="1:9" ht="24" customHeight="1">
      <c r="A17" s="366">
        <v>13</v>
      </c>
      <c r="B17" s="364" t="s">
        <v>3886</v>
      </c>
      <c r="C17" s="370"/>
      <c r="D17" s="370"/>
      <c r="E17" s="167">
        <f t="shared" si="0"/>
        <v>0</v>
      </c>
      <c r="F17" s="111"/>
      <c r="G17" s="111"/>
      <c r="H17" s="167">
        <f t="shared" si="1"/>
        <v>0</v>
      </c>
      <c r="I17" s="168">
        <f t="shared" si="2"/>
        <v>0</v>
      </c>
    </row>
    <row r="18" spans="1:9" ht="24" customHeight="1">
      <c r="A18" s="366">
        <v>14</v>
      </c>
      <c r="B18" s="364" t="s">
        <v>3887</v>
      </c>
      <c r="C18" s="111"/>
      <c r="D18" s="111"/>
      <c r="E18" s="167">
        <f t="shared" si="0"/>
        <v>0</v>
      </c>
      <c r="F18" s="111"/>
      <c r="G18" s="111"/>
      <c r="H18" s="167">
        <f t="shared" si="1"/>
        <v>0</v>
      </c>
      <c r="I18" s="168">
        <f t="shared" si="2"/>
        <v>0</v>
      </c>
    </row>
    <row r="19" spans="1:9" ht="24" customHeight="1">
      <c r="A19" s="366">
        <v>15</v>
      </c>
      <c r="B19" s="364" t="s">
        <v>3703</v>
      </c>
      <c r="C19" s="111"/>
      <c r="D19" s="111"/>
      <c r="E19" s="167">
        <f t="shared" si="0"/>
        <v>0</v>
      </c>
      <c r="F19" s="111"/>
      <c r="G19" s="111"/>
      <c r="H19" s="167">
        <f t="shared" si="1"/>
        <v>0</v>
      </c>
      <c r="I19" s="168">
        <f t="shared" si="2"/>
        <v>0</v>
      </c>
    </row>
    <row r="20" spans="1:9" ht="24" customHeight="1">
      <c r="A20" s="104">
        <v>16</v>
      </c>
      <c r="B20" s="369" t="s">
        <v>3888</v>
      </c>
      <c r="C20" s="123">
        <f>C5+C8+C10+C12+C15+C16+C17+C18+C19</f>
        <v>0</v>
      </c>
      <c r="D20" s="123">
        <f>D5+D8+D10+D12+D15+D16+D17+D18+D19</f>
        <v>0</v>
      </c>
      <c r="E20" s="123">
        <f t="shared" si="0"/>
        <v>0</v>
      </c>
      <c r="F20" s="123">
        <f>F5+F8+F10+F12+F15+F16+F17+F18+F19</f>
        <v>0</v>
      </c>
      <c r="G20" s="123">
        <f>G5+G8+G10+G12+G15+G16+G17+G18+G19</f>
        <v>0</v>
      </c>
      <c r="H20" s="123">
        <f>H5+H8+H10+H12+H15+H16+H17+H18+H19</f>
        <v>0</v>
      </c>
      <c r="I20" s="136">
        <f>I5+I8+I10+I12+I15+I16+I17+I18+I19</f>
        <v>0</v>
      </c>
    </row>
    <row r="22" spans="1:9" ht="20.100000000000001" customHeight="1">
      <c r="A22" s="719" t="s">
        <v>3331</v>
      </c>
      <c r="B22" s="719"/>
      <c r="C22" s="719"/>
      <c r="D22" s="719"/>
      <c r="E22" s="719"/>
      <c r="F22" s="719"/>
      <c r="G22" s="719"/>
      <c r="H22" s="719"/>
      <c r="I22" s="719"/>
    </row>
    <row r="23" spans="1:9" ht="20.100000000000001" customHeight="1">
      <c r="A23" s="773" t="s">
        <v>3889</v>
      </c>
      <c r="B23" s="773"/>
      <c r="C23" s="773"/>
      <c r="D23" s="773"/>
      <c r="E23" s="773"/>
      <c r="F23" s="773"/>
      <c r="G23" s="773"/>
      <c r="H23" s="773"/>
      <c r="I23" s="773"/>
    </row>
    <row r="24" spans="1:9" ht="20.100000000000001" customHeight="1">
      <c r="A24" s="774" t="s">
        <v>3890</v>
      </c>
      <c r="B24" s="774"/>
      <c r="C24" s="774"/>
      <c r="D24" s="774"/>
      <c r="E24" s="774"/>
      <c r="F24" s="774"/>
      <c r="G24" s="774"/>
      <c r="H24" s="774"/>
      <c r="I24" s="774"/>
    </row>
    <row r="25" spans="1:9" ht="20.100000000000001" customHeight="1">
      <c r="A25" s="773" t="s">
        <v>3891</v>
      </c>
      <c r="B25" s="773"/>
      <c r="C25" s="773"/>
      <c r="D25" s="773"/>
      <c r="E25" s="773"/>
      <c r="F25" s="773"/>
      <c r="G25" s="773"/>
      <c r="H25" s="773"/>
      <c r="I25" s="773"/>
    </row>
    <row r="26" spans="1:9" ht="20.100000000000001" customHeight="1">
      <c r="A26" s="773" t="s">
        <v>3347</v>
      </c>
      <c r="B26" s="773"/>
      <c r="C26" s="773"/>
      <c r="D26" s="773"/>
      <c r="E26" s="773"/>
      <c r="F26" s="773"/>
      <c r="G26" s="773"/>
      <c r="H26" s="773"/>
      <c r="I26" s="773"/>
    </row>
    <row r="27" spans="1:9" ht="20.100000000000001" customHeight="1">
      <c r="A27" s="773" t="s">
        <v>3351</v>
      </c>
      <c r="B27" s="773"/>
      <c r="C27" s="773"/>
      <c r="D27" s="773"/>
      <c r="E27" s="773"/>
      <c r="F27" s="773"/>
      <c r="G27" s="773"/>
      <c r="H27" s="773"/>
      <c r="I27" s="773"/>
    </row>
    <row r="28" spans="1:9" ht="20.100000000000001" customHeight="1">
      <c r="A28" s="773" t="s">
        <v>3348</v>
      </c>
      <c r="B28" s="773"/>
      <c r="C28" s="773"/>
      <c r="D28" s="773"/>
      <c r="E28" s="773"/>
      <c r="F28" s="773"/>
      <c r="G28" s="773"/>
      <c r="H28" s="773"/>
      <c r="I28" s="773"/>
    </row>
    <row r="29" spans="1:9" ht="20.100000000000001" customHeight="1">
      <c r="A29" s="773" t="s">
        <v>3352</v>
      </c>
      <c r="B29" s="773"/>
      <c r="C29" s="773"/>
      <c r="D29" s="773"/>
      <c r="E29" s="773"/>
      <c r="F29" s="773"/>
      <c r="G29" s="773"/>
      <c r="H29" s="773"/>
      <c r="I29" s="773"/>
    </row>
    <row r="30" spans="1:9" ht="20.100000000000001" customHeight="1">
      <c r="A30" s="773" t="s">
        <v>3892</v>
      </c>
      <c r="B30" s="773"/>
      <c r="C30" s="773"/>
      <c r="D30" s="773"/>
      <c r="E30" s="773"/>
      <c r="F30" s="773"/>
      <c r="G30" s="773"/>
      <c r="H30" s="773"/>
      <c r="I30" s="773"/>
    </row>
    <row r="31" spans="1:9" ht="20.100000000000001" customHeight="1">
      <c r="A31" s="773" t="s">
        <v>3349</v>
      </c>
      <c r="B31" s="773"/>
      <c r="C31" s="773"/>
      <c r="D31" s="773"/>
      <c r="E31" s="773"/>
      <c r="F31" s="773"/>
      <c r="G31" s="773"/>
      <c r="H31" s="773"/>
      <c r="I31" s="773"/>
    </row>
    <row r="32" spans="1:9" ht="20.100000000000001" customHeight="1">
      <c r="A32" s="773" t="s">
        <v>3350</v>
      </c>
      <c r="B32" s="773"/>
      <c r="C32" s="773"/>
      <c r="D32" s="773"/>
      <c r="E32" s="773"/>
      <c r="F32" s="773"/>
      <c r="G32" s="773"/>
      <c r="H32" s="773"/>
      <c r="I32" s="773"/>
    </row>
  </sheetData>
  <sheetProtection password="CF88" sheet="1" objects="1" scenarios="1"/>
  <mergeCells count="17">
    <mergeCell ref="A1:I1"/>
    <mergeCell ref="C2:E2"/>
    <mergeCell ref="F2:H2"/>
    <mergeCell ref="A22:I22"/>
    <mergeCell ref="A23:I23"/>
    <mergeCell ref="A29:I29"/>
    <mergeCell ref="A30:I30"/>
    <mergeCell ref="A31:I31"/>
    <mergeCell ref="A32:I32"/>
    <mergeCell ref="A2:A4"/>
    <mergeCell ref="B2:B4"/>
    <mergeCell ref="I2:I3"/>
    <mergeCell ref="A24:I24"/>
    <mergeCell ref="A25:I25"/>
    <mergeCell ref="A26:I26"/>
    <mergeCell ref="A27:I27"/>
    <mergeCell ref="A28:I28"/>
  </mergeCells>
  <phoneticPr fontId="54" type="noConversion"/>
  <hyperlinks>
    <hyperlink ref="A23:I23" r:id="rId1" display="财政部 国家税务总局关于企业重组业务企业所得税处理若干问题的通知（财税〔2009〕59号）" xr:uid="{00000000-0004-0000-1D00-000000000000}"/>
    <hyperlink ref="A24:I24" r:id="rId2" display="国家税务总局关于发布〈企业重组业务企业所得税管理办法〉的公告（国家税务总局公告2010年第4号）" xr:uid="{00000000-0004-0000-1D00-000001000000}"/>
    <hyperlink ref="A25:I25" r:id="rId3" display="财政部 国家税务总局关于中国（上海）自由贸易试验区内企业以非货币性资产对外投资等资产重组行为有关企业所得税政策问题的通知（财税〔2013〕91号）" xr:uid="{00000000-0004-0000-1D00-000002000000}"/>
    <hyperlink ref="A26:I26" r:id="rId4" display="财政部 国家税务总局关于非货币性资产投资企业所得税政策问题的通知（财税〔2014〕116号）" xr:uid="{00000000-0004-0000-1D00-000003000000}"/>
    <hyperlink ref="A27:I27" r:id="rId5" display="财政部 国家税务总局关于促进企业重组有关企业所得税处理问题的通知（财税〔2014〕109号）" xr:uid="{00000000-0004-0000-1D00-000004000000}"/>
    <hyperlink ref="A28:I28" r:id="rId6" display="国家税务总局关于非货币性资产投资企业所得税有关征管问题的公告（国家税务总局公告2015年第33号）" xr:uid="{00000000-0004-0000-1D00-000005000000}"/>
    <hyperlink ref="A29:I29" r:id="rId7" display="国家税务总局关于资产（股权）划转企业所得税征管问题的公告（国家税务总局公告2015年第40号）" xr:uid="{00000000-0004-0000-1D00-000006000000}"/>
    <hyperlink ref="A30:I30" r:id="rId8" display="国家税务总局关于企业重组业务企业所得税征收管理若干问题的公告（国家税务总局公告2015年第48号）" xr:uid="{00000000-0004-0000-1D00-000007000000}"/>
    <hyperlink ref="A31:I31" r:id="rId9" display="财政部 国家税务总局关于完善股权激励和技术入股有关所得税政策的通知（财税〔2016〕101号）" xr:uid="{00000000-0004-0000-1D00-000008000000}"/>
    <hyperlink ref="A32:I32" r:id="rId10" display="国家税务总局关于股权激励和技术入股所得税征管问题的公告（国家税务总局公告2016年第62号）" xr:uid="{00000000-0004-0000-1D00-000009000000}"/>
  </hyperlinks>
  <pageMargins left="0.69930555555555596" right="0.69930555555555596" top="0.75" bottom="0.75" header="0.3" footer="0.3"/>
  <pageSetup paperSize="9" orientation="landscape" verticalDpi="0" r:id="rId11"/>
  <drawing r:id="rId1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A1:C35"/>
  <sheetViews>
    <sheetView workbookViewId="0">
      <pane xSplit="3" ySplit="2" topLeftCell="D3" activePane="bottomRight" state="frozen"/>
      <selection pane="topRight"/>
      <selection pane="bottomLeft"/>
      <selection pane="bottomRight" activeCell="C2" sqref="C2"/>
    </sheetView>
  </sheetViews>
  <sheetFormatPr defaultColWidth="9" defaultRowHeight="20.399999999999999" customHeight="1"/>
  <cols>
    <col min="1" max="1" width="6.88671875" style="2" customWidth="1"/>
    <col min="2" max="2" width="59.77734375" style="2" customWidth="1"/>
    <col min="3" max="3" width="21.6640625" style="146" customWidth="1"/>
    <col min="4" max="16384" width="9" style="2"/>
  </cols>
  <sheetData>
    <row r="1" spans="1:3" ht="27.75" customHeight="1">
      <c r="A1" s="725" t="s">
        <v>3893</v>
      </c>
      <c r="B1" s="725"/>
      <c r="C1" s="725"/>
    </row>
    <row r="2" spans="1:3" ht="27" customHeight="1">
      <c r="A2" s="59" t="s">
        <v>3355</v>
      </c>
      <c r="B2" s="20" t="s">
        <v>3400</v>
      </c>
      <c r="C2" s="163" t="s">
        <v>3401</v>
      </c>
    </row>
    <row r="3" spans="1:3" ht="27" customHeight="1">
      <c r="A3" s="60">
        <v>1</v>
      </c>
      <c r="B3" s="61" t="s">
        <v>3894</v>
      </c>
      <c r="C3" s="164">
        <f>C4+C10</f>
        <v>0</v>
      </c>
    </row>
    <row r="4" spans="1:3" ht="27" customHeight="1">
      <c r="A4" s="60">
        <v>2</v>
      </c>
      <c r="B4" s="61" t="s">
        <v>3895</v>
      </c>
      <c r="C4" s="164">
        <f>SUM(C5:C9)</f>
        <v>0</v>
      </c>
    </row>
    <row r="5" spans="1:3" ht="27" customHeight="1">
      <c r="A5" s="60">
        <v>3</v>
      </c>
      <c r="B5" s="61" t="s">
        <v>3896</v>
      </c>
      <c r="C5" s="165"/>
    </row>
    <row r="6" spans="1:3" ht="27" customHeight="1">
      <c r="A6" s="60">
        <v>4</v>
      </c>
      <c r="B6" s="61" t="s">
        <v>3897</v>
      </c>
      <c r="C6" s="165"/>
    </row>
    <row r="7" spans="1:3" ht="27" customHeight="1">
      <c r="A7" s="60">
        <v>5</v>
      </c>
      <c r="B7" s="61" t="s">
        <v>3898</v>
      </c>
      <c r="C7" s="165"/>
    </row>
    <row r="8" spans="1:3" ht="27" customHeight="1">
      <c r="A8" s="60">
        <v>6</v>
      </c>
      <c r="B8" s="61" t="s">
        <v>3899</v>
      </c>
      <c r="C8" s="165"/>
    </row>
    <row r="9" spans="1:3" ht="27" customHeight="1">
      <c r="A9" s="60">
        <v>7</v>
      </c>
      <c r="B9" s="61" t="s">
        <v>3900</v>
      </c>
      <c r="C9" s="165"/>
    </row>
    <row r="10" spans="1:3" ht="27" customHeight="1">
      <c r="A10" s="60">
        <v>8</v>
      </c>
      <c r="B10" s="61" t="s">
        <v>3901</v>
      </c>
      <c r="C10" s="165"/>
    </row>
    <row r="11" spans="1:3" ht="27" customHeight="1">
      <c r="A11" s="60">
        <v>9</v>
      </c>
      <c r="B11" s="61" t="s">
        <v>3902</v>
      </c>
      <c r="C11" s="164">
        <f>C12+C18</f>
        <v>0</v>
      </c>
    </row>
    <row r="12" spans="1:3" ht="27" customHeight="1">
      <c r="A12" s="60">
        <v>10</v>
      </c>
      <c r="B12" s="61" t="s">
        <v>3903</v>
      </c>
      <c r="C12" s="164">
        <f>SUM(C13:C17)</f>
        <v>0</v>
      </c>
    </row>
    <row r="13" spans="1:3" ht="27" customHeight="1">
      <c r="A13" s="60">
        <v>11</v>
      </c>
      <c r="B13" s="61" t="s">
        <v>3904</v>
      </c>
      <c r="C13" s="165"/>
    </row>
    <row r="14" spans="1:3" ht="27" customHeight="1">
      <c r="A14" s="60">
        <v>12</v>
      </c>
      <c r="B14" s="61" t="s">
        <v>3905</v>
      </c>
      <c r="C14" s="165"/>
    </row>
    <row r="15" spans="1:3" ht="27" customHeight="1">
      <c r="A15" s="60">
        <v>13</v>
      </c>
      <c r="B15" s="61" t="s">
        <v>3906</v>
      </c>
      <c r="C15" s="165"/>
    </row>
    <row r="16" spans="1:3" ht="27" customHeight="1">
      <c r="A16" s="60">
        <v>14</v>
      </c>
      <c r="B16" s="61" t="s">
        <v>3907</v>
      </c>
      <c r="C16" s="165"/>
    </row>
    <row r="17" spans="1:3" ht="27" customHeight="1">
      <c r="A17" s="60">
        <v>15</v>
      </c>
      <c r="B17" s="61" t="s">
        <v>3908</v>
      </c>
      <c r="C17" s="165"/>
    </row>
    <row r="18" spans="1:3" ht="27" customHeight="1">
      <c r="A18" s="60">
        <v>16</v>
      </c>
      <c r="B18" s="61" t="s">
        <v>3909</v>
      </c>
      <c r="C18" s="165"/>
    </row>
    <row r="19" spans="1:3" ht="27" customHeight="1">
      <c r="A19" s="60">
        <v>17</v>
      </c>
      <c r="B19" s="61" t="s">
        <v>3910</v>
      </c>
      <c r="C19" s="164">
        <f>C3-C11</f>
        <v>0</v>
      </c>
    </row>
    <row r="20" spans="1:3" ht="27" customHeight="1">
      <c r="A20" s="60">
        <v>18</v>
      </c>
      <c r="B20" s="61" t="s">
        <v>3911</v>
      </c>
      <c r="C20" s="164">
        <f>SUM(C21:C23)</f>
        <v>0</v>
      </c>
    </row>
    <row r="21" spans="1:3" ht="27" customHeight="1">
      <c r="A21" s="60">
        <v>19</v>
      </c>
      <c r="B21" s="61" t="s">
        <v>3912</v>
      </c>
      <c r="C21" s="165"/>
    </row>
    <row r="22" spans="1:3" ht="27" customHeight="1">
      <c r="A22" s="60">
        <v>20</v>
      </c>
      <c r="B22" s="70" t="s">
        <v>3913</v>
      </c>
      <c r="C22" s="165"/>
    </row>
    <row r="23" spans="1:3" ht="27" customHeight="1">
      <c r="A23" s="60">
        <v>21</v>
      </c>
      <c r="B23" s="70" t="s">
        <v>3914</v>
      </c>
      <c r="C23" s="165"/>
    </row>
    <row r="24" spans="1:3" ht="27" customHeight="1">
      <c r="A24" s="60">
        <v>22</v>
      </c>
      <c r="B24" s="61" t="s">
        <v>3915</v>
      </c>
      <c r="C24" s="165"/>
    </row>
    <row r="25" spans="1:3" ht="27" customHeight="1">
      <c r="A25" s="60">
        <v>23</v>
      </c>
      <c r="B25" s="61" t="s">
        <v>3916</v>
      </c>
      <c r="C25" s="165"/>
    </row>
    <row r="26" spans="1:3" ht="27" customHeight="1">
      <c r="A26" s="62">
        <v>24</v>
      </c>
      <c r="B26" s="160" t="s">
        <v>3917</v>
      </c>
      <c r="C26" s="166">
        <f>C20-C24-C25</f>
        <v>0</v>
      </c>
    </row>
    <row r="28" spans="1:3" ht="20.399999999999999" customHeight="1">
      <c r="A28" s="719" t="s">
        <v>3331</v>
      </c>
      <c r="B28" s="719"/>
      <c r="C28" s="719"/>
    </row>
    <row r="29" spans="1:3" ht="20.399999999999999" customHeight="1">
      <c r="A29" s="720" t="s">
        <v>3918</v>
      </c>
      <c r="B29" s="720"/>
      <c r="C29" s="720"/>
    </row>
    <row r="30" spans="1:3" ht="20.399999999999999" customHeight="1">
      <c r="A30" s="754" t="s">
        <v>3919</v>
      </c>
      <c r="B30" s="754"/>
      <c r="C30" s="754"/>
    </row>
    <row r="35" spans="2:3" ht="20.399999999999999" customHeight="1">
      <c r="B35" s="146"/>
      <c r="C35" s="2"/>
    </row>
  </sheetData>
  <sheetProtection password="CF88" sheet="1" objects="1" scenarios="1"/>
  <mergeCells count="4">
    <mergeCell ref="A1:C1"/>
    <mergeCell ref="A28:C28"/>
    <mergeCell ref="A29:C29"/>
    <mergeCell ref="A30:C30"/>
  </mergeCells>
  <phoneticPr fontId="54" type="noConversion"/>
  <hyperlinks>
    <hyperlink ref="A29:C29" r:id="rId1" display="国家税务总局关于发布〈企业政策性搬迁所得税管理办法〉的公告（国家税务总局公告2012年第40号）" xr:uid="{00000000-0004-0000-1E00-000000000000}"/>
    <hyperlink ref="A30:C30" r:id="rId2" display="国家税务总局关于企业政策性搬迁所得税有关问题的公告（国家税务总局公告2013年第11号）" xr:uid="{00000000-0004-0000-1E00-000001000000}"/>
  </hyperlinks>
  <pageMargins left="0.69930555555555596" right="0.69930555555555596" top="0.75" bottom="0.75" header="0.3" footer="0.3"/>
  <pageSetup paperSize="9" orientation="portrait" r:id="rId3"/>
  <drawing r:id="rId4"/>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A1:G46"/>
  <sheetViews>
    <sheetView workbookViewId="0">
      <pane xSplit="7" ySplit="3" topLeftCell="H4" activePane="bottomRight" state="frozen"/>
      <selection pane="topRight"/>
      <selection pane="bottomLeft"/>
      <selection pane="bottomRight" activeCell="G3" sqref="G3"/>
    </sheetView>
  </sheetViews>
  <sheetFormatPr defaultColWidth="11.77734375" defaultRowHeight="22.2" customHeight="1"/>
  <cols>
    <col min="1" max="1" width="5.44140625" style="2" customWidth="1"/>
    <col min="2" max="2" width="18.6640625" style="2" customWidth="1"/>
    <col min="3" max="4" width="11.77734375" style="2"/>
    <col min="5" max="7" width="13.33203125" style="2" customWidth="1"/>
    <col min="8" max="16384" width="11.77734375" style="2"/>
  </cols>
  <sheetData>
    <row r="1" spans="1:7" ht="27.75" customHeight="1">
      <c r="A1" s="725" t="s">
        <v>3920</v>
      </c>
      <c r="B1" s="725"/>
      <c r="C1" s="725"/>
      <c r="D1" s="725"/>
      <c r="E1" s="725"/>
      <c r="F1" s="725"/>
      <c r="G1" s="725"/>
    </row>
    <row r="2" spans="1:7" ht="13.5" customHeight="1">
      <c r="A2" s="738" t="s">
        <v>3355</v>
      </c>
      <c r="B2" s="740" t="s">
        <v>3400</v>
      </c>
      <c r="C2" s="740"/>
      <c r="D2" s="740"/>
      <c r="E2" s="19" t="s">
        <v>3582</v>
      </c>
      <c r="F2" s="19" t="s">
        <v>3583</v>
      </c>
      <c r="G2" s="21" t="s">
        <v>3629</v>
      </c>
    </row>
    <row r="3" spans="1:7" ht="12.75" customHeight="1">
      <c r="A3" s="739"/>
      <c r="B3" s="741"/>
      <c r="C3" s="741"/>
      <c r="D3" s="741"/>
      <c r="E3" s="25">
        <v>1</v>
      </c>
      <c r="F3" s="25">
        <v>2</v>
      </c>
      <c r="G3" s="85" t="s">
        <v>3921</v>
      </c>
    </row>
    <row r="4" spans="1:7" ht="16.5" customHeight="1">
      <c r="A4" s="60">
        <v>1</v>
      </c>
      <c r="B4" s="775" t="s">
        <v>3922</v>
      </c>
      <c r="C4" s="775"/>
      <c r="D4" s="775"/>
      <c r="E4" s="155">
        <f>E5+E16+E17+E18+E19+E22+E23</f>
        <v>0</v>
      </c>
      <c r="F4" s="155">
        <f>F5+F16+F17+F18+F19+F22+F23</f>
        <v>0</v>
      </c>
      <c r="G4" s="156">
        <f>E4-F4</f>
        <v>0</v>
      </c>
    </row>
    <row r="5" spans="1:7" ht="16.5" customHeight="1">
      <c r="A5" s="60">
        <v>2</v>
      </c>
      <c r="B5" s="777" t="s">
        <v>3923</v>
      </c>
      <c r="C5" s="777"/>
      <c r="D5" s="777"/>
      <c r="E5" s="155">
        <f>SUM(E6:E15)</f>
        <v>0</v>
      </c>
      <c r="F5" s="155">
        <f>SUM(F6:F15)</f>
        <v>0</v>
      </c>
      <c r="G5" s="156">
        <f>SUM(G6:G15)</f>
        <v>0</v>
      </c>
    </row>
    <row r="6" spans="1:7" ht="16.5" customHeight="1">
      <c r="A6" s="60">
        <v>3</v>
      </c>
      <c r="B6" s="777" t="s">
        <v>3924</v>
      </c>
      <c r="C6" s="775" t="s">
        <v>3925</v>
      </c>
      <c r="D6" s="775"/>
      <c r="E6" s="385"/>
      <c r="F6" s="385"/>
      <c r="G6" s="87"/>
    </row>
    <row r="7" spans="1:7" ht="16.5" customHeight="1">
      <c r="A7" s="60">
        <v>4</v>
      </c>
      <c r="B7" s="777"/>
      <c r="C7" s="775" t="s">
        <v>3926</v>
      </c>
      <c r="D7" s="61" t="s">
        <v>3927</v>
      </c>
      <c r="E7" s="385"/>
      <c r="F7" s="385"/>
      <c r="G7" s="87"/>
    </row>
    <row r="8" spans="1:7" ht="16.5" customHeight="1">
      <c r="A8" s="60">
        <v>5</v>
      </c>
      <c r="B8" s="777"/>
      <c r="C8" s="775"/>
      <c r="D8" s="61" t="s">
        <v>3928</v>
      </c>
      <c r="E8" s="385"/>
      <c r="F8" s="385"/>
      <c r="G8" s="87"/>
    </row>
    <row r="9" spans="1:7" ht="16.5" customHeight="1">
      <c r="A9" s="60">
        <v>6</v>
      </c>
      <c r="B9" s="777" t="s">
        <v>3929</v>
      </c>
      <c r="C9" s="775" t="s">
        <v>3927</v>
      </c>
      <c r="D9" s="775"/>
      <c r="E9" s="385"/>
      <c r="F9" s="385"/>
      <c r="G9" s="87"/>
    </row>
    <row r="10" spans="1:7" ht="16.5" customHeight="1">
      <c r="A10" s="60">
        <v>7</v>
      </c>
      <c r="B10" s="777"/>
      <c r="C10" s="775" t="s">
        <v>3928</v>
      </c>
      <c r="D10" s="775"/>
      <c r="E10" s="385"/>
      <c r="F10" s="385"/>
      <c r="G10" s="87"/>
    </row>
    <row r="11" spans="1:7" ht="16.5" customHeight="1">
      <c r="A11" s="60">
        <v>8</v>
      </c>
      <c r="B11" s="777" t="s">
        <v>3930</v>
      </c>
      <c r="C11" s="775" t="s">
        <v>3931</v>
      </c>
      <c r="D11" s="775"/>
      <c r="E11" s="385"/>
      <c r="F11" s="385"/>
      <c r="G11" s="87"/>
    </row>
    <row r="12" spans="1:7" ht="16.5" customHeight="1">
      <c r="A12" s="60">
        <v>9</v>
      </c>
      <c r="B12" s="777"/>
      <c r="C12" s="775" t="s">
        <v>3932</v>
      </c>
      <c r="D12" s="775"/>
      <c r="E12" s="385"/>
      <c r="F12" s="385"/>
      <c r="G12" s="87"/>
    </row>
    <row r="13" spans="1:7" ht="16.5" customHeight="1">
      <c r="A13" s="60">
        <v>10</v>
      </c>
      <c r="B13" s="706" t="s">
        <v>3933</v>
      </c>
      <c r="C13" s="775" t="s">
        <v>3925</v>
      </c>
      <c r="D13" s="775"/>
      <c r="E13" s="385"/>
      <c r="F13" s="385"/>
      <c r="G13" s="87"/>
    </row>
    <row r="14" spans="1:7" ht="16.5" customHeight="1">
      <c r="A14" s="60">
        <v>11</v>
      </c>
      <c r="B14" s="706"/>
      <c r="C14" s="775" t="s">
        <v>3926</v>
      </c>
      <c r="D14" s="61" t="s">
        <v>3927</v>
      </c>
      <c r="E14" s="385"/>
      <c r="F14" s="385"/>
      <c r="G14" s="87"/>
    </row>
    <row r="15" spans="1:7" ht="16.5" customHeight="1">
      <c r="A15" s="60">
        <v>12</v>
      </c>
      <c r="B15" s="706"/>
      <c r="C15" s="775"/>
      <c r="D15" s="61" t="s">
        <v>3928</v>
      </c>
      <c r="E15" s="385"/>
      <c r="F15" s="385"/>
      <c r="G15" s="87"/>
    </row>
    <row r="16" spans="1:7" ht="16.5" customHeight="1">
      <c r="A16" s="60">
        <v>13</v>
      </c>
      <c r="B16" s="777" t="s">
        <v>3934</v>
      </c>
      <c r="C16" s="777"/>
      <c r="D16" s="777"/>
      <c r="E16" s="385"/>
      <c r="F16" s="385"/>
      <c r="G16" s="87"/>
    </row>
    <row r="17" spans="1:7" ht="16.5" customHeight="1">
      <c r="A17" s="60">
        <v>14</v>
      </c>
      <c r="B17" s="777" t="s">
        <v>3935</v>
      </c>
      <c r="C17" s="777"/>
      <c r="D17" s="777"/>
      <c r="E17" s="385"/>
      <c r="F17" s="385"/>
      <c r="G17" s="87"/>
    </row>
    <row r="18" spans="1:7" ht="16.5" customHeight="1">
      <c r="A18" s="60">
        <v>15</v>
      </c>
      <c r="B18" s="777" t="s">
        <v>3936</v>
      </c>
      <c r="C18" s="777"/>
      <c r="D18" s="777"/>
      <c r="E18" s="385"/>
      <c r="F18" s="385"/>
      <c r="G18" s="87"/>
    </row>
    <row r="19" spans="1:7" ht="16.5" customHeight="1">
      <c r="A19" s="60">
        <v>16</v>
      </c>
      <c r="B19" s="777" t="s">
        <v>3937</v>
      </c>
      <c r="C19" s="777"/>
      <c r="D19" s="777"/>
      <c r="E19" s="155">
        <f>SUM(E20:E21)</f>
        <v>0</v>
      </c>
      <c r="F19" s="155">
        <f>SUM(F20:F21)</f>
        <v>0</v>
      </c>
      <c r="G19" s="156">
        <f>SUM(G20:G21)</f>
        <v>0</v>
      </c>
    </row>
    <row r="20" spans="1:7" ht="16.5" customHeight="1">
      <c r="A20" s="60">
        <v>17</v>
      </c>
      <c r="B20" s="777" t="s">
        <v>3938</v>
      </c>
      <c r="C20" s="777"/>
      <c r="D20" s="777"/>
      <c r="E20" s="385"/>
      <c r="F20" s="385"/>
      <c r="G20" s="87"/>
    </row>
    <row r="21" spans="1:7" ht="16.5" customHeight="1">
      <c r="A21" s="60">
        <v>18</v>
      </c>
      <c r="B21" s="777" t="s">
        <v>3939</v>
      </c>
      <c r="C21" s="777"/>
      <c r="D21" s="777"/>
      <c r="E21" s="385"/>
      <c r="F21" s="385"/>
      <c r="G21" s="87"/>
    </row>
    <row r="22" spans="1:7" ht="16.5" customHeight="1">
      <c r="A22" s="60">
        <v>19</v>
      </c>
      <c r="B22" s="777" t="s">
        <v>3940</v>
      </c>
      <c r="C22" s="777"/>
      <c r="D22" s="777"/>
      <c r="E22" s="385"/>
      <c r="F22" s="385"/>
      <c r="G22" s="87"/>
    </row>
    <row r="23" spans="1:7" ht="16.5" customHeight="1">
      <c r="A23" s="60">
        <v>20</v>
      </c>
      <c r="B23" s="777" t="s">
        <v>3461</v>
      </c>
      <c r="C23" s="777"/>
      <c r="D23" s="777"/>
      <c r="E23" s="385"/>
      <c r="F23" s="385"/>
      <c r="G23" s="87"/>
    </row>
    <row r="24" spans="1:7" ht="16.5" customHeight="1">
      <c r="A24" s="60">
        <v>21</v>
      </c>
      <c r="B24" s="775" t="s">
        <v>3941</v>
      </c>
      <c r="C24" s="775"/>
      <c r="D24" s="775"/>
      <c r="E24" s="155">
        <f>SUM(E25:E28)</f>
        <v>0</v>
      </c>
      <c r="F24" s="155">
        <f>SUM(F25:F28)</f>
        <v>0</v>
      </c>
      <c r="G24" s="156">
        <f>SUM(G25:G28)</f>
        <v>0</v>
      </c>
    </row>
    <row r="25" spans="1:7" ht="16.5" customHeight="1">
      <c r="A25" s="60">
        <v>22</v>
      </c>
      <c r="B25" s="776" t="s">
        <v>3942</v>
      </c>
      <c r="C25" s="776"/>
      <c r="D25" s="776"/>
      <c r="E25" s="385"/>
      <c r="F25" s="385"/>
      <c r="G25" s="87"/>
    </row>
    <row r="26" spans="1:7" ht="16.5" customHeight="1">
      <c r="A26" s="60">
        <v>23</v>
      </c>
      <c r="B26" s="776" t="s">
        <v>3943</v>
      </c>
      <c r="C26" s="776"/>
      <c r="D26" s="776"/>
      <c r="E26" s="385"/>
      <c r="F26" s="385"/>
      <c r="G26" s="87"/>
    </row>
    <row r="27" spans="1:7" ht="16.5" customHeight="1">
      <c r="A27" s="60">
        <v>24</v>
      </c>
      <c r="B27" s="776" t="s">
        <v>3944</v>
      </c>
      <c r="C27" s="776"/>
      <c r="D27" s="776"/>
      <c r="E27" s="385"/>
      <c r="F27" s="385"/>
      <c r="G27" s="87"/>
    </row>
    <row r="28" spans="1:7" ht="16.5" customHeight="1">
      <c r="A28" s="60">
        <v>25</v>
      </c>
      <c r="B28" s="776" t="s">
        <v>3619</v>
      </c>
      <c r="C28" s="776"/>
      <c r="D28" s="776"/>
      <c r="E28" s="385"/>
      <c r="F28" s="385"/>
      <c r="G28" s="87"/>
    </row>
    <row r="29" spans="1:7" ht="16.5" customHeight="1">
      <c r="A29" s="60">
        <v>26</v>
      </c>
      <c r="B29" s="775" t="s">
        <v>3945</v>
      </c>
      <c r="C29" s="775"/>
      <c r="D29" s="775"/>
      <c r="E29" s="155">
        <f>SUM(E30:E33)</f>
        <v>0</v>
      </c>
      <c r="F29" s="155">
        <f>SUM(F30:F33)</f>
        <v>0</v>
      </c>
      <c r="G29" s="156">
        <f>SUM(G30:G33)</f>
        <v>0</v>
      </c>
    </row>
    <row r="30" spans="1:7" ht="16.5" customHeight="1">
      <c r="A30" s="60">
        <v>27</v>
      </c>
      <c r="B30" s="776" t="s">
        <v>3946</v>
      </c>
      <c r="C30" s="776"/>
      <c r="D30" s="776"/>
      <c r="E30" s="385"/>
      <c r="F30" s="385"/>
      <c r="G30" s="87"/>
    </row>
    <row r="31" spans="1:7" ht="16.5" customHeight="1">
      <c r="A31" s="60">
        <v>28</v>
      </c>
      <c r="B31" s="776" t="s">
        <v>3947</v>
      </c>
      <c r="C31" s="776"/>
      <c r="D31" s="776"/>
      <c r="E31" s="385"/>
      <c r="F31" s="385"/>
      <c r="G31" s="87"/>
    </row>
    <row r="32" spans="1:7" ht="16.5" customHeight="1">
      <c r="A32" s="60">
        <v>29</v>
      </c>
      <c r="B32" s="776" t="s">
        <v>3948</v>
      </c>
      <c r="C32" s="776"/>
      <c r="D32" s="776"/>
      <c r="E32" s="385"/>
      <c r="F32" s="385"/>
      <c r="G32" s="87"/>
    </row>
    <row r="33" spans="1:7" ht="16.5" customHeight="1">
      <c r="A33" s="60">
        <v>30</v>
      </c>
      <c r="B33" s="776" t="s">
        <v>3619</v>
      </c>
      <c r="C33" s="776"/>
      <c r="D33" s="776"/>
      <c r="E33" s="385"/>
      <c r="F33" s="385"/>
      <c r="G33" s="87"/>
    </row>
    <row r="34" spans="1:7" ht="16.5" customHeight="1">
      <c r="A34" s="60">
        <v>31</v>
      </c>
      <c r="B34" s="775" t="s">
        <v>3949</v>
      </c>
      <c r="C34" s="775"/>
      <c r="D34" s="775"/>
      <c r="E34" s="155">
        <f>SUM(E35:E37)</f>
        <v>0</v>
      </c>
      <c r="F34" s="155">
        <f>SUM(F35:F37)</f>
        <v>0</v>
      </c>
      <c r="G34" s="156">
        <f>SUM(G35:G37)</f>
        <v>0</v>
      </c>
    </row>
    <row r="35" spans="1:7" ht="16.5" customHeight="1">
      <c r="A35" s="60">
        <v>32</v>
      </c>
      <c r="B35" s="776" t="s">
        <v>3950</v>
      </c>
      <c r="C35" s="776"/>
      <c r="D35" s="776"/>
      <c r="E35" s="385"/>
      <c r="F35" s="385"/>
      <c r="G35" s="87"/>
    </row>
    <row r="36" spans="1:7" ht="16.5" customHeight="1">
      <c r="A36" s="60">
        <v>33</v>
      </c>
      <c r="B36" s="776" t="s">
        <v>3951</v>
      </c>
      <c r="C36" s="776"/>
      <c r="D36" s="776"/>
      <c r="E36" s="385"/>
      <c r="F36" s="385"/>
      <c r="G36" s="87"/>
    </row>
    <row r="37" spans="1:7" ht="16.5" customHeight="1">
      <c r="A37" s="60">
        <v>34</v>
      </c>
      <c r="B37" s="776" t="s">
        <v>3676</v>
      </c>
      <c r="C37" s="776"/>
      <c r="D37" s="776"/>
      <c r="E37" s="385"/>
      <c r="F37" s="385"/>
      <c r="G37" s="87"/>
    </row>
    <row r="38" spans="1:7" ht="16.5" customHeight="1">
      <c r="A38" s="60">
        <v>35</v>
      </c>
      <c r="B38" s="775" t="s">
        <v>3952</v>
      </c>
      <c r="C38" s="775"/>
      <c r="D38" s="775"/>
      <c r="E38" s="155">
        <f>SUM(E39:E41)</f>
        <v>0</v>
      </c>
      <c r="F38" s="155">
        <f>SUM(F39:F41)</f>
        <v>0</v>
      </c>
      <c r="G38" s="156">
        <f>SUM(G39:G41)</f>
        <v>0</v>
      </c>
    </row>
    <row r="39" spans="1:7" ht="16.5" customHeight="1">
      <c r="A39" s="60">
        <v>36</v>
      </c>
      <c r="B39" s="776" t="s">
        <v>3953</v>
      </c>
      <c r="C39" s="776"/>
      <c r="D39" s="776"/>
      <c r="E39" s="385"/>
      <c r="F39" s="385"/>
      <c r="G39" s="87"/>
    </row>
    <row r="40" spans="1:7" ht="16.5" customHeight="1">
      <c r="A40" s="60">
        <v>37</v>
      </c>
      <c r="B40" s="776" t="s">
        <v>3954</v>
      </c>
      <c r="C40" s="776"/>
      <c r="D40" s="776"/>
      <c r="E40" s="385"/>
      <c r="F40" s="385"/>
      <c r="G40" s="87"/>
    </row>
    <row r="41" spans="1:7" ht="16.5" customHeight="1">
      <c r="A41" s="60">
        <v>38</v>
      </c>
      <c r="B41" s="776" t="s">
        <v>3676</v>
      </c>
      <c r="C41" s="776"/>
      <c r="D41" s="776"/>
      <c r="E41" s="385"/>
      <c r="F41" s="385"/>
      <c r="G41" s="87"/>
    </row>
    <row r="42" spans="1:7" ht="16.5" customHeight="1">
      <c r="A42" s="60">
        <v>39</v>
      </c>
      <c r="B42" s="775" t="s">
        <v>3955</v>
      </c>
      <c r="C42" s="775"/>
      <c r="D42" s="775"/>
      <c r="E42" s="157">
        <f>SUM(E43:E44)</f>
        <v>0</v>
      </c>
      <c r="F42" s="157">
        <f>SUM(F43:F44)</f>
        <v>0</v>
      </c>
      <c r="G42" s="158">
        <f>SUM(G43:G44)</f>
        <v>0</v>
      </c>
    </row>
    <row r="43" spans="1:7" ht="16.5" customHeight="1">
      <c r="A43" s="60">
        <v>40</v>
      </c>
      <c r="B43" s="776" t="s">
        <v>3956</v>
      </c>
      <c r="C43" s="776"/>
      <c r="D43" s="776"/>
      <c r="E43" s="159"/>
      <c r="F43" s="159"/>
      <c r="G43" s="447"/>
    </row>
    <row r="44" spans="1:7" ht="16.5" customHeight="1">
      <c r="A44" s="60">
        <v>41</v>
      </c>
      <c r="B44" s="776" t="s">
        <v>3957</v>
      </c>
      <c r="C44" s="776"/>
      <c r="D44" s="776"/>
      <c r="E44" s="159"/>
      <c r="F44" s="159"/>
      <c r="G44" s="447"/>
    </row>
    <row r="45" spans="1:7" ht="16.5" customHeight="1">
      <c r="A45" s="60">
        <v>42</v>
      </c>
      <c r="B45" s="775" t="s">
        <v>3958</v>
      </c>
      <c r="C45" s="775"/>
      <c r="D45" s="775"/>
      <c r="E45" s="159"/>
      <c r="F45" s="159"/>
      <c r="G45" s="447"/>
    </row>
    <row r="46" spans="1:7" ht="16.5" customHeight="1">
      <c r="A46" s="62">
        <v>43</v>
      </c>
      <c r="B46" s="657" t="s">
        <v>3959</v>
      </c>
      <c r="C46" s="657"/>
      <c r="D46" s="657"/>
      <c r="E46" s="161">
        <f>E4+E24+E29+E34+E38+E42+E45</f>
        <v>0</v>
      </c>
      <c r="F46" s="161">
        <f>F4+F24+F29+F34+F38+F42+F45</f>
        <v>0</v>
      </c>
      <c r="G46" s="162">
        <f>G4+G24+G29+G34+G38+G42+G45</f>
        <v>0</v>
      </c>
    </row>
  </sheetData>
  <sheetProtection password="CF88" sheet="1" objects="1" scenarios="1"/>
  <mergeCells count="48">
    <mergeCell ref="A1:G1"/>
    <mergeCell ref="B4:D4"/>
    <mergeCell ref="B5:D5"/>
    <mergeCell ref="C6:D6"/>
    <mergeCell ref="C9:D9"/>
    <mergeCell ref="A2:A3"/>
    <mergeCell ref="B6:B8"/>
    <mergeCell ref="C7:C8"/>
    <mergeCell ref="B2:D3"/>
    <mergeCell ref="C10:D10"/>
    <mergeCell ref="C11:D11"/>
    <mergeCell ref="C12:D12"/>
    <mergeCell ref="C13:D13"/>
    <mergeCell ref="B16:D16"/>
    <mergeCell ref="B9:B10"/>
    <mergeCell ref="B11:B12"/>
    <mergeCell ref="B13:B15"/>
    <mergeCell ref="C14:C15"/>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43:D43"/>
    <mergeCell ref="B44:D44"/>
    <mergeCell ref="B45:D45"/>
    <mergeCell ref="B46:D46"/>
  </mergeCells>
  <phoneticPr fontId="54" type="noConversion"/>
  <pageMargins left="0.70866141732283472" right="0.70866141732283472" top="0.39370078740157483" bottom="0.39370078740157483" header="0.31496062992125984" footer="0.31496062992125984"/>
  <pageSetup paperSize="9" orientation="portrait" r:id="rId1"/>
  <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A1:M25"/>
  <sheetViews>
    <sheetView workbookViewId="0">
      <pane xSplit="3" ySplit="4" topLeftCell="D5" activePane="bottomRight" state="frozen"/>
      <selection pane="topRight"/>
      <selection pane="bottomLeft"/>
      <selection pane="bottomRight" activeCell="N9" sqref="N9"/>
    </sheetView>
  </sheetViews>
  <sheetFormatPr defaultColWidth="9" defaultRowHeight="13.8"/>
  <cols>
    <col min="1" max="1" width="5.21875" style="2" customWidth="1"/>
    <col min="2" max="3" width="8.77734375" style="2" customWidth="1"/>
    <col min="4" max="4" width="15.88671875" style="2" customWidth="1"/>
    <col min="5" max="5" width="12.44140625" style="2" customWidth="1"/>
    <col min="6" max="6" width="14" style="2" customWidth="1"/>
    <col min="7" max="7" width="14.77734375" style="2" customWidth="1"/>
    <col min="8" max="8" width="10.77734375" style="486" customWidth="1"/>
    <col min="9" max="10" width="11.6640625" style="2" customWidth="1"/>
    <col min="11" max="11" width="16.6640625" style="2" customWidth="1"/>
    <col min="12" max="12" width="17.21875" style="2" customWidth="1"/>
    <col min="13" max="13" width="13.88671875" style="2" customWidth="1"/>
    <col min="14" max="16384" width="9" style="2"/>
  </cols>
  <sheetData>
    <row r="1" spans="1:13" ht="27" customHeight="1">
      <c r="A1" s="718" t="s">
        <v>3960</v>
      </c>
      <c r="B1" s="718"/>
      <c r="C1" s="718"/>
      <c r="D1" s="718"/>
      <c r="E1" s="718"/>
      <c r="F1" s="718"/>
      <c r="G1" s="718"/>
      <c r="H1" s="718"/>
      <c r="I1" s="718"/>
      <c r="J1" s="718"/>
      <c r="K1" s="718"/>
      <c r="L1" s="718"/>
      <c r="M1" s="718"/>
    </row>
    <row r="2" spans="1:13" ht="23.4" customHeight="1">
      <c r="A2" s="746" t="s">
        <v>3355</v>
      </c>
      <c r="B2" s="740" t="s">
        <v>3400</v>
      </c>
      <c r="C2" s="740" t="s">
        <v>3961</v>
      </c>
      <c r="D2" s="748" t="s">
        <v>3962</v>
      </c>
      <c r="E2" s="748" t="s">
        <v>3963</v>
      </c>
      <c r="F2" s="748" t="s">
        <v>3964</v>
      </c>
      <c r="G2" s="748"/>
      <c r="H2" s="748" t="s">
        <v>4473</v>
      </c>
      <c r="I2" s="740" t="s">
        <v>3965</v>
      </c>
      <c r="J2" s="748" t="s">
        <v>4474</v>
      </c>
      <c r="K2" s="748" t="s">
        <v>3966</v>
      </c>
      <c r="L2" s="748"/>
      <c r="M2" s="749" t="s">
        <v>3967</v>
      </c>
    </row>
    <row r="3" spans="1:13" ht="21" customHeight="1">
      <c r="A3" s="747"/>
      <c r="B3" s="741"/>
      <c r="C3" s="741"/>
      <c r="D3" s="711"/>
      <c r="E3" s="711"/>
      <c r="F3" s="483" t="s">
        <v>3968</v>
      </c>
      <c r="G3" s="483" t="s">
        <v>3969</v>
      </c>
      <c r="H3" s="711"/>
      <c r="I3" s="741"/>
      <c r="J3" s="711"/>
      <c r="K3" s="483" t="s">
        <v>3970</v>
      </c>
      <c r="L3" s="484" t="s">
        <v>3971</v>
      </c>
      <c r="M3" s="750"/>
    </row>
    <row r="4" spans="1:13" ht="18" customHeight="1">
      <c r="A4" s="747"/>
      <c r="B4" s="741"/>
      <c r="C4" s="485">
        <v>1</v>
      </c>
      <c r="D4" s="485">
        <v>2</v>
      </c>
      <c r="E4" s="485">
        <v>3</v>
      </c>
      <c r="F4" s="485">
        <v>4</v>
      </c>
      <c r="G4" s="485">
        <v>5</v>
      </c>
      <c r="H4" s="485">
        <v>6</v>
      </c>
      <c r="I4" s="485">
        <v>7</v>
      </c>
      <c r="J4" s="485">
        <v>8</v>
      </c>
      <c r="K4" s="485">
        <v>9</v>
      </c>
      <c r="L4" s="485">
        <v>10</v>
      </c>
      <c r="M4" s="85">
        <v>11</v>
      </c>
    </row>
    <row r="5" spans="1:13" ht="24.75" customHeight="1">
      <c r="A5" s="152">
        <v>1</v>
      </c>
      <c r="B5" s="153" t="s">
        <v>3972</v>
      </c>
      <c r="C5" s="487">
        <f>IF(C15="","",$C$15-9)</f>
        <v>2010</v>
      </c>
      <c r="D5" s="578"/>
      <c r="E5" s="578"/>
      <c r="F5" s="578"/>
      <c r="G5" s="578"/>
      <c r="H5" s="592"/>
      <c r="I5" s="494">
        <f>IF(OR(D5&lt;&gt;"",D5&lt;=0),D5-E5+F5+G5,0)</f>
        <v>0</v>
      </c>
      <c r="J5" s="579">
        <f>IF(AND(I5&lt;0,H5&lt;&gt;100),ABS(I5),0)</f>
        <v>0</v>
      </c>
      <c r="K5" s="580"/>
      <c r="L5" s="578"/>
      <c r="M5" s="491">
        <f>0</f>
        <v>0</v>
      </c>
    </row>
    <row r="6" spans="1:13" ht="24.75" customHeight="1">
      <c r="A6" s="152">
        <v>2</v>
      </c>
      <c r="B6" s="153" t="s">
        <v>3973</v>
      </c>
      <c r="C6" s="487">
        <f>IF($C$15="","",$C$15-9)</f>
        <v>2010</v>
      </c>
      <c r="D6" s="578"/>
      <c r="E6" s="578"/>
      <c r="F6" s="578"/>
      <c r="G6" s="578"/>
      <c r="H6" s="592"/>
      <c r="I6" s="494" t="str">
        <f t="shared" ref="I6:I9" si="0">IF(D6="","",IF(D6&gt;=0,0,D6-E6+F6+G6))</f>
        <v/>
      </c>
      <c r="J6" s="579">
        <f t="shared" ref="J6:J9" si="1">IF(AND(I6&lt;0,H6&lt;&gt;100),ABS(I6),0)</f>
        <v>0</v>
      </c>
      <c r="K6" s="580"/>
      <c r="L6" s="578"/>
      <c r="M6" s="491">
        <f t="shared" ref="M6:M14" si="2">ABS(J6)-K6-L6</f>
        <v>0</v>
      </c>
    </row>
    <row r="7" spans="1:13" ht="24.75" customHeight="1">
      <c r="A7" s="152">
        <v>3</v>
      </c>
      <c r="B7" s="153" t="s">
        <v>3974</v>
      </c>
      <c r="C7" s="487">
        <f>IF($C$15="","",$C$15-8)</f>
        <v>2011</v>
      </c>
      <c r="D7" s="578"/>
      <c r="E7" s="578"/>
      <c r="F7" s="578"/>
      <c r="G7" s="578"/>
      <c r="H7" s="592"/>
      <c r="I7" s="494" t="str">
        <f t="shared" si="0"/>
        <v/>
      </c>
      <c r="J7" s="579">
        <f t="shared" si="1"/>
        <v>0</v>
      </c>
      <c r="K7" s="580"/>
      <c r="L7" s="578"/>
      <c r="M7" s="491">
        <f t="shared" si="2"/>
        <v>0</v>
      </c>
    </row>
    <row r="8" spans="1:13" ht="24.75" customHeight="1">
      <c r="A8" s="152">
        <v>4</v>
      </c>
      <c r="B8" s="153" t="s">
        <v>3975</v>
      </c>
      <c r="C8" s="487">
        <f>IF($C$15="","",$C$15-7)</f>
        <v>2012</v>
      </c>
      <c r="D8" s="578"/>
      <c r="E8" s="578"/>
      <c r="F8" s="578"/>
      <c r="G8" s="578"/>
      <c r="H8" s="592"/>
      <c r="I8" s="494" t="str">
        <f t="shared" si="0"/>
        <v/>
      </c>
      <c r="J8" s="579">
        <f t="shared" si="1"/>
        <v>0</v>
      </c>
      <c r="K8" s="580"/>
      <c r="L8" s="579"/>
      <c r="M8" s="491">
        <f t="shared" si="2"/>
        <v>0</v>
      </c>
    </row>
    <row r="9" spans="1:13" ht="24.75" customHeight="1">
      <c r="A9" s="152">
        <v>5</v>
      </c>
      <c r="B9" s="153" t="s">
        <v>3976</v>
      </c>
      <c r="C9" s="487">
        <f>IF($C$15="","",$C$15-6)</f>
        <v>2013</v>
      </c>
      <c r="D9" s="578"/>
      <c r="E9" s="578"/>
      <c r="F9" s="578"/>
      <c r="G9" s="578"/>
      <c r="H9" s="592"/>
      <c r="I9" s="494" t="str">
        <f t="shared" si="0"/>
        <v/>
      </c>
      <c r="J9" s="579">
        <f t="shared" si="1"/>
        <v>0</v>
      </c>
      <c r="K9" s="579"/>
      <c r="L9" s="579"/>
      <c r="M9" s="491">
        <f t="shared" si="2"/>
        <v>0</v>
      </c>
    </row>
    <row r="10" spans="1:13" ht="24.75" customHeight="1">
      <c r="A10" s="152">
        <v>6</v>
      </c>
      <c r="B10" s="153" t="s">
        <v>3717</v>
      </c>
      <c r="C10" s="487">
        <f>IF($C$15="","",$C$15-5)</f>
        <v>2014</v>
      </c>
      <c r="D10" s="576"/>
      <c r="E10" s="576"/>
      <c r="F10" s="576"/>
      <c r="G10" s="576"/>
      <c r="H10" s="592"/>
      <c r="I10" s="494" t="str">
        <f>IF(D10="","",IF(D10&gt;=0,0,D10-E10+F10+G10))</f>
        <v/>
      </c>
      <c r="J10" s="577">
        <f>IF(I10&lt;0,ABS(I10),0)</f>
        <v>0</v>
      </c>
      <c r="K10" s="577"/>
      <c r="L10" s="577"/>
      <c r="M10" s="491">
        <f t="shared" si="2"/>
        <v>0</v>
      </c>
    </row>
    <row r="11" spans="1:13" ht="24.75" customHeight="1">
      <c r="A11" s="152">
        <v>7</v>
      </c>
      <c r="B11" s="153" t="s">
        <v>3718</v>
      </c>
      <c r="C11" s="487">
        <f>IF($C$15="","",$C$15-4)</f>
        <v>2015</v>
      </c>
      <c r="D11" s="576"/>
      <c r="E11" s="576"/>
      <c r="F11" s="576"/>
      <c r="G11" s="576"/>
      <c r="H11" s="592"/>
      <c r="I11" s="494" t="str">
        <f t="shared" ref="I11:I14" si="3">IF(D11="","",IF(D11&gt;=0,0,D11-E11+F11+G11))</f>
        <v/>
      </c>
      <c r="J11" s="577">
        <f t="shared" ref="J11:J14" si="4">IF(I11&lt;0,ABS(I11),0)</f>
        <v>0</v>
      </c>
      <c r="K11" s="577"/>
      <c r="L11" s="577"/>
      <c r="M11" s="491">
        <f t="shared" si="2"/>
        <v>0</v>
      </c>
    </row>
    <row r="12" spans="1:13" ht="24.75" customHeight="1">
      <c r="A12" s="152">
        <v>8</v>
      </c>
      <c r="B12" s="153" t="s">
        <v>3719</v>
      </c>
      <c r="C12" s="487">
        <f>IF($C$15="","",$C$15-3)</f>
        <v>2016</v>
      </c>
      <c r="D12" s="576"/>
      <c r="E12" s="576"/>
      <c r="F12" s="576"/>
      <c r="G12" s="576"/>
      <c r="H12" s="592"/>
      <c r="I12" s="494" t="str">
        <f t="shared" si="3"/>
        <v/>
      </c>
      <c r="J12" s="577">
        <f t="shared" si="4"/>
        <v>0</v>
      </c>
      <c r="K12" s="577"/>
      <c r="L12" s="577"/>
      <c r="M12" s="491">
        <f t="shared" si="2"/>
        <v>0</v>
      </c>
    </row>
    <row r="13" spans="1:13" ht="24.75" customHeight="1">
      <c r="A13" s="152">
        <v>9</v>
      </c>
      <c r="B13" s="153" t="s">
        <v>3720</v>
      </c>
      <c r="C13" s="487">
        <f>IF($C$15="","",$C$15-2)</f>
        <v>2017</v>
      </c>
      <c r="D13" s="576"/>
      <c r="E13" s="576"/>
      <c r="F13" s="576"/>
      <c r="G13" s="576"/>
      <c r="H13" s="592"/>
      <c r="I13" s="494" t="str">
        <f t="shared" si="3"/>
        <v/>
      </c>
      <c r="J13" s="577">
        <f t="shared" si="4"/>
        <v>0</v>
      </c>
      <c r="K13" s="577"/>
      <c r="L13" s="577"/>
      <c r="M13" s="491">
        <f t="shared" si="2"/>
        <v>0</v>
      </c>
    </row>
    <row r="14" spans="1:13" ht="24.75" customHeight="1">
      <c r="A14" s="152">
        <v>10</v>
      </c>
      <c r="B14" s="153" t="s">
        <v>3721</v>
      </c>
      <c r="C14" s="487">
        <f>IF($C$15="","",$C$15-1)</f>
        <v>2018</v>
      </c>
      <c r="D14" s="576"/>
      <c r="E14" s="576"/>
      <c r="F14" s="576"/>
      <c r="G14" s="576"/>
      <c r="H14" s="592"/>
      <c r="I14" s="494" t="str">
        <f t="shared" si="3"/>
        <v/>
      </c>
      <c r="J14" s="577">
        <f t="shared" si="4"/>
        <v>0</v>
      </c>
      <c r="K14" s="577"/>
      <c r="L14" s="577"/>
      <c r="M14" s="491">
        <f t="shared" si="2"/>
        <v>0</v>
      </c>
    </row>
    <row r="15" spans="1:13" ht="24.75" customHeight="1">
      <c r="A15" s="152">
        <v>11</v>
      </c>
      <c r="B15" s="153" t="s">
        <v>3977</v>
      </c>
      <c r="C15" s="488">
        <v>2019</v>
      </c>
      <c r="D15" s="581">
        <f>IF('A100000'!D21=0,0,'A100000'!D21-'A100000'!D22)</f>
        <v>0</v>
      </c>
      <c r="E15" s="576"/>
      <c r="F15" s="576"/>
      <c r="G15" s="576"/>
      <c r="H15" s="592"/>
      <c r="I15" s="494">
        <f t="shared" ref="I15" si="5">IF(D15="","",IF(D15&gt;=0,0,D15-E15+F15+G15))</f>
        <v>0</v>
      </c>
      <c r="J15" s="577"/>
      <c r="K15" s="582">
        <f>IF(D15&gt;0,SUM(K5:K14),0)</f>
        <v>0</v>
      </c>
      <c r="L15" s="582">
        <f>SUM(L5:L14)</f>
        <v>0</v>
      </c>
      <c r="M15" s="492">
        <f>ABS(J15)</f>
        <v>0</v>
      </c>
    </row>
    <row r="16" spans="1:13" ht="24.75" customHeight="1">
      <c r="A16" s="154">
        <v>12</v>
      </c>
      <c r="B16" s="779" t="s">
        <v>4483</v>
      </c>
      <c r="C16" s="779"/>
      <c r="D16" s="779"/>
      <c r="E16" s="779"/>
      <c r="F16" s="779"/>
      <c r="G16" s="779"/>
      <c r="H16" s="779"/>
      <c r="I16" s="779"/>
      <c r="J16" s="779"/>
      <c r="K16" s="779"/>
      <c r="L16" s="779"/>
      <c r="M16" s="493">
        <f>SUM(M5:M15)</f>
        <v>0</v>
      </c>
    </row>
    <row r="17" spans="1:13" ht="21" customHeight="1">
      <c r="A17" s="479"/>
      <c r="B17" s="480"/>
      <c r="C17" s="480"/>
      <c r="D17" s="480"/>
      <c r="E17" s="480"/>
      <c r="F17" s="480"/>
      <c r="G17" s="480"/>
      <c r="H17" s="480"/>
      <c r="I17" s="480"/>
      <c r="J17" s="480"/>
      <c r="K17" s="480"/>
      <c r="L17" s="480"/>
      <c r="M17" s="481"/>
    </row>
    <row r="18" spans="1:13" ht="20.100000000000001" customHeight="1">
      <c r="A18" s="780" t="s">
        <v>3331</v>
      </c>
      <c r="B18" s="780"/>
      <c r="C18" s="780"/>
      <c r="D18" s="291"/>
      <c r="E18" s="291"/>
      <c r="F18" s="291"/>
      <c r="G18" s="291"/>
      <c r="H18" s="482"/>
      <c r="I18" s="291"/>
      <c r="J18" s="291"/>
      <c r="K18" s="291"/>
      <c r="L18" s="291"/>
      <c r="M18" s="291"/>
    </row>
    <row r="19" spans="1:13" ht="20.100000000000001" customHeight="1">
      <c r="A19" s="778" t="s">
        <v>3978</v>
      </c>
      <c r="B19" s="778"/>
      <c r="C19" s="778"/>
      <c r="D19" s="778"/>
      <c r="E19" s="778"/>
      <c r="F19" s="778"/>
      <c r="G19" s="778"/>
      <c r="H19" s="778"/>
      <c r="I19" s="778"/>
      <c r="J19" s="778"/>
      <c r="K19" s="778"/>
      <c r="L19" s="778"/>
      <c r="M19" s="778"/>
    </row>
    <row r="20" spans="1:13" ht="20.100000000000001" customHeight="1">
      <c r="A20" s="778" t="s">
        <v>3979</v>
      </c>
      <c r="B20" s="778"/>
      <c r="C20" s="778"/>
      <c r="D20" s="778"/>
      <c r="E20" s="778"/>
      <c r="F20" s="778"/>
      <c r="G20" s="778"/>
      <c r="H20" s="778"/>
      <c r="I20" s="778"/>
      <c r="J20" s="778"/>
      <c r="K20" s="778"/>
      <c r="L20" s="778"/>
      <c r="M20" s="778"/>
    </row>
    <row r="25" spans="1:13">
      <c r="D25" s="512"/>
    </row>
  </sheetData>
  <sheetProtection algorithmName="SHA-512" hashValue="Bf/6DSbu2nITDipjcNvF8W/W7/i3FFguRWT1JHyTY4KJ0pUYPpctSgJqjFC75mhl7CkxRsJGgehRrhgRSULWwg==" saltValue="2M8HmJVZZM3LxkQJl2B9AA==" spinCount="100000" sheet="1" objects="1" scenarios="1"/>
  <mergeCells count="16">
    <mergeCell ref="A1:M1"/>
    <mergeCell ref="F2:G2"/>
    <mergeCell ref="K2:L2"/>
    <mergeCell ref="B16:L16"/>
    <mergeCell ref="A18:C18"/>
    <mergeCell ref="A19:M19"/>
    <mergeCell ref="A20:M20"/>
    <mergeCell ref="A2:A4"/>
    <mergeCell ref="B2:B4"/>
    <mergeCell ref="C2:C3"/>
    <mergeCell ref="D2:D3"/>
    <mergeCell ref="E2:E3"/>
    <mergeCell ref="H2:H3"/>
    <mergeCell ref="I2:I3"/>
    <mergeCell ref="J2:J3"/>
    <mergeCell ref="M2:M3"/>
  </mergeCells>
  <phoneticPr fontId="54" type="noConversion"/>
  <dataValidations count="1">
    <dataValidation type="list" allowBlank="1" showInputMessage="1" showErrorMessage="1" sqref="H5:H15" xr:uid="{00000000-0002-0000-2000-000000000000}">
      <formula1>"100,200,300"</formula1>
    </dataValidation>
  </dataValidations>
  <hyperlinks>
    <hyperlink ref="A19:M19" r:id="rId1" display="财政部 税务总局关于延长高新技术企业和科技型中小企业亏损结转年限的通知（财税〔2018〕76号）" xr:uid="{00000000-0004-0000-2000-000000000000}"/>
    <hyperlink ref="A20:M20" r:id="rId2" display="国家税务总局关于延长高新技术企业和科技型中小企业亏损结转弥补年限有关企业所得税处理问题的公告（国家税务总局公告2018年第45号）" xr:uid="{00000000-0004-0000-2000-000001000000}"/>
  </hyperlinks>
  <pageMargins left="0.11811023622047245" right="0.11811023622047245" top="0.74803149606299213" bottom="1.86" header="0.31496062992125984" footer="0.31496062992125984"/>
  <pageSetup paperSize="9" orientation="landscape" verticalDpi="0" r:id="rId3"/>
  <drawing r:id="rId4"/>
  <legacyDrawing r:id="rId5"/>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dimension ref="A1:C57"/>
  <sheetViews>
    <sheetView topLeftCell="A15" workbookViewId="0">
      <selection activeCell="I16" sqref="I16"/>
    </sheetView>
  </sheetViews>
  <sheetFormatPr defaultColWidth="9" defaultRowHeight="29.7" customHeight="1"/>
  <cols>
    <col min="1" max="1" width="3.88671875" style="2" customWidth="1"/>
    <col min="2" max="2" width="73.21875" style="2" customWidth="1"/>
    <col min="3" max="3" width="15.88671875" style="146" customWidth="1"/>
    <col min="4" max="16384" width="9" style="2"/>
  </cols>
  <sheetData>
    <row r="1" spans="1:3" ht="29.7" customHeight="1" thickBot="1">
      <c r="A1" s="725" t="s">
        <v>3980</v>
      </c>
      <c r="B1" s="725"/>
      <c r="C1" s="725"/>
    </row>
    <row r="2" spans="1:3" ht="29.7" customHeight="1">
      <c r="A2" s="515" t="s">
        <v>3355</v>
      </c>
      <c r="B2" s="517" t="s">
        <v>3981</v>
      </c>
      <c r="C2" s="147" t="s">
        <v>3982</v>
      </c>
    </row>
    <row r="3" spans="1:3" ht="20.25" customHeight="1">
      <c r="A3" s="516">
        <v>1</v>
      </c>
      <c r="B3" s="514" t="s">
        <v>3983</v>
      </c>
      <c r="C3" s="148">
        <f>C4+C5+SUM(C11:C18)</f>
        <v>0</v>
      </c>
    </row>
    <row r="4" spans="1:3" ht="19.95" customHeight="1">
      <c r="A4" s="516">
        <v>2</v>
      </c>
      <c r="B4" s="518" t="s">
        <v>3984</v>
      </c>
      <c r="C4" s="521"/>
    </row>
    <row r="5" spans="1:3" ht="25.5" customHeight="1">
      <c r="A5" s="516">
        <v>3</v>
      </c>
      <c r="B5" s="518" t="s">
        <v>4514</v>
      </c>
      <c r="C5" s="148">
        <f>'A107011'!S12</f>
        <v>0</v>
      </c>
    </row>
    <row r="6" spans="1:3" ht="21.6" customHeight="1">
      <c r="A6" s="516">
        <v>4</v>
      </c>
      <c r="B6" s="513" t="s">
        <v>4515</v>
      </c>
      <c r="C6" s="148">
        <f>'A107011'!S13</f>
        <v>0</v>
      </c>
    </row>
    <row r="7" spans="1:3" ht="29.7" customHeight="1">
      <c r="A7" s="516">
        <v>5</v>
      </c>
      <c r="B7" s="544" t="s">
        <v>4516</v>
      </c>
      <c r="C7" s="148">
        <f>'A107011'!S14</f>
        <v>0</v>
      </c>
    </row>
    <row r="8" spans="1:3" ht="29.7" customHeight="1">
      <c r="A8" s="516">
        <v>6</v>
      </c>
      <c r="B8" s="544" t="s">
        <v>4517</v>
      </c>
      <c r="C8" s="148">
        <f>'A107011'!S15</f>
        <v>0</v>
      </c>
    </row>
    <row r="9" spans="1:3" ht="24.6" customHeight="1">
      <c r="A9" s="516">
        <v>7</v>
      </c>
      <c r="B9" s="544" t="s">
        <v>4530</v>
      </c>
      <c r="C9" s="148">
        <f>'A107011'!S16</f>
        <v>0</v>
      </c>
    </row>
    <row r="10" spans="1:3" ht="21.6" customHeight="1">
      <c r="A10" s="516">
        <v>8</v>
      </c>
      <c r="B10" s="544" t="s">
        <v>4518</v>
      </c>
      <c r="C10" s="148">
        <f>'A107011'!S17</f>
        <v>0</v>
      </c>
    </row>
    <row r="11" spans="1:3" ht="19.2" customHeight="1">
      <c r="A11" s="516">
        <v>9</v>
      </c>
      <c r="B11" s="518" t="s">
        <v>4519</v>
      </c>
      <c r="C11" s="521"/>
    </row>
    <row r="12" spans="1:3" ht="19.2" customHeight="1">
      <c r="A12" s="516">
        <v>10</v>
      </c>
      <c r="B12" s="141" t="s">
        <v>4520</v>
      </c>
      <c r="C12" s="150"/>
    </row>
    <row r="13" spans="1:3" ht="19.2" customHeight="1">
      <c r="A13" s="516">
        <v>11</v>
      </c>
      <c r="B13" s="518" t="s">
        <v>4521</v>
      </c>
      <c r="C13" s="521"/>
    </row>
    <row r="14" spans="1:3" ht="19.2" customHeight="1">
      <c r="A14" s="516">
        <v>12</v>
      </c>
      <c r="B14" s="141" t="s">
        <v>4522</v>
      </c>
      <c r="C14" s="150"/>
    </row>
    <row r="15" spans="1:3" ht="19.2" customHeight="1">
      <c r="A15" s="516">
        <v>13</v>
      </c>
      <c r="B15" s="518" t="s">
        <v>4523</v>
      </c>
      <c r="C15" s="449"/>
    </row>
    <row r="16" spans="1:3" ht="19.2" customHeight="1">
      <c r="A16" s="516">
        <v>14</v>
      </c>
      <c r="B16" s="141" t="s">
        <v>4524</v>
      </c>
      <c r="C16" s="150"/>
    </row>
    <row r="17" spans="1:3" ht="19.2" customHeight="1">
      <c r="A17" s="516">
        <v>15</v>
      </c>
      <c r="B17" s="141" t="s">
        <v>4525</v>
      </c>
      <c r="C17" s="150"/>
    </row>
    <row r="18" spans="1:3" ht="19.2" customHeight="1">
      <c r="A18" s="516">
        <v>16</v>
      </c>
      <c r="B18" s="141" t="s">
        <v>4526</v>
      </c>
      <c r="C18" s="150"/>
    </row>
    <row r="19" spans="1:3" ht="19.2" customHeight="1">
      <c r="A19" s="516">
        <v>17</v>
      </c>
      <c r="B19" s="514" t="s">
        <v>3985</v>
      </c>
      <c r="C19" s="148">
        <f>C20+C21+C25+C26</f>
        <v>0</v>
      </c>
    </row>
    <row r="20" spans="1:3" ht="19.2" customHeight="1">
      <c r="A20" s="516">
        <v>18</v>
      </c>
      <c r="B20" s="518" t="s">
        <v>3986</v>
      </c>
      <c r="C20" s="521"/>
    </row>
    <row r="21" spans="1:3" ht="19.2" customHeight="1">
      <c r="A21" s="516">
        <v>19</v>
      </c>
      <c r="B21" s="518" t="s">
        <v>3987</v>
      </c>
      <c r="C21" s="148">
        <f>SUM(C22:C24)</f>
        <v>0</v>
      </c>
    </row>
    <row r="22" spans="1:3" ht="19.2" customHeight="1">
      <c r="A22" s="516">
        <v>20</v>
      </c>
      <c r="B22" s="519" t="s">
        <v>3988</v>
      </c>
      <c r="C22" s="150"/>
    </row>
    <row r="23" spans="1:3" ht="19.2" customHeight="1">
      <c r="A23" s="516">
        <v>21</v>
      </c>
      <c r="B23" s="519" t="s">
        <v>3989</v>
      </c>
      <c r="C23" s="150"/>
    </row>
    <row r="24" spans="1:3" ht="19.2" customHeight="1">
      <c r="A24" s="516">
        <v>22</v>
      </c>
      <c r="B24" s="519" t="s">
        <v>3990</v>
      </c>
      <c r="C24" s="150"/>
    </row>
    <row r="25" spans="1:3" ht="19.2" customHeight="1">
      <c r="A25" s="516">
        <v>23</v>
      </c>
      <c r="B25" s="518" t="s">
        <v>3991</v>
      </c>
      <c r="C25" s="150"/>
    </row>
    <row r="26" spans="1:3" ht="19.2" customHeight="1">
      <c r="A26" s="516">
        <v>24</v>
      </c>
      <c r="B26" s="518" t="s">
        <v>4527</v>
      </c>
      <c r="C26" s="148">
        <f>SUM(C27,C28)</f>
        <v>0</v>
      </c>
    </row>
    <row r="27" spans="1:3" ht="19.2" customHeight="1">
      <c r="A27" s="516"/>
      <c r="B27" s="545" t="s">
        <v>4528</v>
      </c>
      <c r="C27" s="521"/>
    </row>
    <row r="28" spans="1:3" ht="19.2" customHeight="1">
      <c r="A28" s="516"/>
      <c r="B28" s="545" t="s">
        <v>4529</v>
      </c>
      <c r="C28" s="521"/>
    </row>
    <row r="29" spans="1:3" ht="19.2" customHeight="1">
      <c r="A29" s="516">
        <v>25</v>
      </c>
      <c r="B29" s="514" t="s">
        <v>4538</v>
      </c>
      <c r="C29" s="148">
        <f>SUM(C30:C34)</f>
        <v>0</v>
      </c>
    </row>
    <row r="30" spans="1:3" ht="24">
      <c r="A30" s="516">
        <v>26</v>
      </c>
      <c r="B30" s="518" t="s">
        <v>3992</v>
      </c>
      <c r="C30" s="521"/>
    </row>
    <row r="31" spans="1:3" ht="27" customHeight="1">
      <c r="A31" s="516">
        <v>27</v>
      </c>
      <c r="B31" s="518" t="s">
        <v>3993</v>
      </c>
      <c r="C31" s="521"/>
    </row>
    <row r="32" spans="1:3" ht="27.6" customHeight="1">
      <c r="A32" s="516">
        <v>28</v>
      </c>
      <c r="B32" s="518" t="s">
        <v>3994</v>
      </c>
      <c r="C32" s="521"/>
    </row>
    <row r="33" spans="1:3" ht="19.2" customHeight="1">
      <c r="A33" s="516">
        <v>29</v>
      </c>
      <c r="B33" s="518" t="s">
        <v>3995</v>
      </c>
      <c r="C33" s="521"/>
    </row>
    <row r="34" spans="1:3" ht="19.2" customHeight="1">
      <c r="A34" s="516">
        <v>30</v>
      </c>
      <c r="B34" s="518" t="s">
        <v>3811</v>
      </c>
      <c r="C34" s="521"/>
    </row>
    <row r="35" spans="1:3" ht="25.8" customHeight="1" thickBot="1">
      <c r="A35" s="104">
        <v>31</v>
      </c>
      <c r="B35" s="520" t="s">
        <v>3996</v>
      </c>
      <c r="C35" s="151">
        <f>C3+C19+C29</f>
        <v>0</v>
      </c>
    </row>
    <row r="37" spans="1:3" ht="29.7" customHeight="1">
      <c r="A37" s="719" t="s">
        <v>3331</v>
      </c>
      <c r="B37" s="719"/>
      <c r="C37" s="719"/>
    </row>
    <row r="38" spans="1:3" ht="20.100000000000001" customHeight="1">
      <c r="A38" s="781" t="s">
        <v>3997</v>
      </c>
      <c r="B38" s="781"/>
      <c r="C38" s="781"/>
    </row>
    <row r="39" spans="1:3" ht="20.100000000000001" customHeight="1">
      <c r="A39" s="781" t="s">
        <v>3998</v>
      </c>
      <c r="B39" s="781"/>
      <c r="C39" s="781"/>
    </row>
    <row r="40" spans="1:3" ht="20.100000000000001" customHeight="1">
      <c r="A40" s="781" t="s">
        <v>3999</v>
      </c>
      <c r="B40" s="781"/>
      <c r="C40" s="781"/>
    </row>
    <row r="41" spans="1:3" ht="20.100000000000001" customHeight="1">
      <c r="A41" s="781" t="s">
        <v>4000</v>
      </c>
      <c r="B41" s="781"/>
      <c r="C41" s="781"/>
    </row>
    <row r="42" spans="1:3" ht="20.100000000000001" customHeight="1">
      <c r="A42" s="782" t="s">
        <v>4001</v>
      </c>
      <c r="B42" s="782"/>
      <c r="C42" s="782"/>
    </row>
    <row r="43" spans="1:3" ht="20.100000000000001" customHeight="1">
      <c r="A43" s="781" t="s">
        <v>4003</v>
      </c>
      <c r="B43" s="781"/>
      <c r="C43" s="781"/>
    </row>
    <row r="44" spans="1:3" ht="20.100000000000001" customHeight="1">
      <c r="A44" s="781" t="s">
        <v>4004</v>
      </c>
      <c r="B44" s="781"/>
      <c r="C44" s="781"/>
    </row>
    <row r="45" spans="1:3" ht="20.100000000000001" customHeight="1">
      <c r="A45" s="782" t="s">
        <v>4005</v>
      </c>
      <c r="B45" s="782"/>
      <c r="C45" s="782"/>
    </row>
    <row r="46" spans="1:3" ht="20.100000000000001" customHeight="1">
      <c r="A46" s="781" t="s">
        <v>4006</v>
      </c>
      <c r="B46" s="781"/>
      <c r="C46" s="781"/>
    </row>
    <row r="47" spans="1:3" ht="20.100000000000001" customHeight="1">
      <c r="A47" s="781" t="s">
        <v>4007</v>
      </c>
      <c r="B47" s="781"/>
      <c r="C47" s="781"/>
    </row>
    <row r="48" spans="1:3" ht="20.100000000000001" customHeight="1">
      <c r="A48" s="781" t="s">
        <v>4008</v>
      </c>
      <c r="B48" s="781"/>
      <c r="C48" s="781"/>
    </row>
    <row r="49" spans="1:3" ht="20.100000000000001" customHeight="1">
      <c r="A49" s="781" t="s">
        <v>4009</v>
      </c>
      <c r="B49" s="781"/>
      <c r="C49" s="781"/>
    </row>
    <row r="50" spans="1:3" ht="20.100000000000001" customHeight="1">
      <c r="A50" s="781" t="s">
        <v>4010</v>
      </c>
      <c r="B50" s="781"/>
      <c r="C50" s="781"/>
    </row>
    <row r="51" spans="1:3" ht="20.100000000000001" customHeight="1">
      <c r="A51" s="781" t="s">
        <v>4011</v>
      </c>
      <c r="B51" s="781"/>
      <c r="C51" s="781"/>
    </row>
    <row r="52" spans="1:3" ht="20.100000000000001" customHeight="1">
      <c r="A52" s="781" t="s">
        <v>4012</v>
      </c>
      <c r="B52" s="781"/>
      <c r="C52" s="781"/>
    </row>
    <row r="53" spans="1:3" ht="20.100000000000001" customHeight="1">
      <c r="A53" s="782" t="s">
        <v>4013</v>
      </c>
      <c r="B53" s="782"/>
      <c r="C53" s="782"/>
    </row>
    <row r="54" spans="1:3" ht="20.100000000000001" customHeight="1">
      <c r="A54" s="781" t="s">
        <v>4014</v>
      </c>
      <c r="B54" s="781"/>
      <c r="C54" s="781"/>
    </row>
    <row r="55" spans="1:3" ht="20.100000000000001" customHeight="1">
      <c r="A55" s="781" t="s">
        <v>4015</v>
      </c>
      <c r="B55" s="781"/>
      <c r="C55" s="781"/>
    </row>
    <row r="56" spans="1:3" ht="20.100000000000001" customHeight="1">
      <c r="A56" s="781" t="s">
        <v>4016</v>
      </c>
      <c r="B56" s="781"/>
      <c r="C56" s="781"/>
    </row>
    <row r="57" spans="1:3" ht="20.100000000000001" customHeight="1">
      <c r="A57" s="781" t="s">
        <v>4017</v>
      </c>
      <c r="B57" s="781"/>
      <c r="C57" s="781"/>
    </row>
  </sheetData>
  <sheetProtection algorithmName="SHA-512" hashValue="2Mi1mnaxOVuJ/pfMgNs9Xu/AgRZuqZzRRHbuL9K5SeT6ko8Sii8n/BCYqaXP3TaJGrgWf/ekEad+bkHi/qi3dg==" saltValue="yd9fwHbMq45+WMbojl7B2w==" spinCount="100000" sheet="1" objects="1" scenarios="1"/>
  <mergeCells count="22">
    <mergeCell ref="A1:C1"/>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6:C56"/>
    <mergeCell ref="A57:C57"/>
    <mergeCell ref="A51:C51"/>
    <mergeCell ref="A52:C52"/>
    <mergeCell ref="A53:C53"/>
    <mergeCell ref="A54:C54"/>
    <mergeCell ref="A55:C55"/>
  </mergeCells>
  <phoneticPr fontId="54" type="noConversion"/>
  <hyperlinks>
    <hyperlink ref="A38:C38" r:id="rId1" display="国家税务总局关于企业国债投资业务企业所得税处理问题的公告（国家税务总局公告2011年第36号）" xr:uid="{00000000-0004-0000-2100-000000000000}"/>
    <hyperlink ref="A39:C39" r:id="rId2" display="财政部 国家税务总局 证监会关于沪港股票市场交易互联互通机制试点有关税收政策的通知（财税〔2014〕81号）" xr:uid="{00000000-0004-0000-2100-000001000000}"/>
    <hyperlink ref="A40:C40" r:id="rId3" display="财政部 国家税务总局证监会关于深港股票市场交易互联互通机制试点有关税收政策的通知（财税〔2016〕127号）" xr:uid="{00000000-0004-0000-2100-000002000000}"/>
    <hyperlink ref="A41:C41" r:id="rId4" display="财政部 国家税务总局关于非营利组织企业所得税免税收入问题的通知（财税〔2009〕122号）" xr:uid="{00000000-0004-0000-2100-000003000000}"/>
    <hyperlink ref="A42:C42" r:id="rId5" display="财政部 税务总局关于非营利组织免税资格认定管理有关问题的通知（财税〔2018〕13号）" xr:uid="{00000000-0004-0000-2100-000004000000}"/>
    <hyperlink ref="A43:C43" r:id="rId6" display="财政部 国家税务总局关于科技企业孵化器税收政策的通知（财税〔2016〕89号）" xr:uid="{00000000-0004-0000-2100-000005000000}"/>
    <hyperlink ref="A44:C44" r:id="rId7" display="财政部 国家税务总局关于国家大学科技园税收政策的通知（财税〔2016〕98号）" xr:uid="{00000000-0004-0000-2100-000006000000}"/>
    <hyperlink ref="A45:C45" r:id="rId8" display="财政部 国家税务总局关于中国清洁发展机制基金及清洁发展机制项目实施企业有关企业所得税政策问题的通知（财税〔2009〕30号）" xr:uid="{00000000-0004-0000-2100-000007000000}"/>
    <hyperlink ref="A46:C46" r:id="rId9" display="财政部 国家税务总局关于企业所得税若干优惠政策的通知（财税〔2008〕1号）" xr:uid="{00000000-0004-0000-2100-000008000000}"/>
    <hyperlink ref="A47:C47" r:id="rId10" display="财政部 国家税务总局关于地方政府债券利息所得免征所得税问题的通知（财税〔2011〕76号）" xr:uid="{00000000-0004-0000-2100-000009000000}"/>
    <hyperlink ref="A48:C48" r:id="rId11" display="财政部 国家税务总局关于地方政府债券利息免征所得税问题的通知（财税〔2013〕5号）" xr:uid="{00000000-0004-0000-2100-00000A000000}"/>
    <hyperlink ref="A49:C49" r:id="rId12" display="财政部 税务总局关于保险保障基金有关税收政策问题的通知（财税〔2018〕41号）" xr:uid="{00000000-0004-0000-2100-00000B000000}"/>
    <hyperlink ref="A50:C50" r:id="rId13" display="财政部 税务总局 海关总署关于北京2022年冬奥会和冬残奥会税收政策的通知（财税〔2017〕60号）" xr:uid="{00000000-0004-0000-2100-00000C000000}"/>
    <hyperlink ref="A51:C51" r:id="rId14" display="财政部 税务总局关于小额贷款公司有关税收政策的通知（财税〔2017〕48号）" xr:uid="{00000000-0004-0000-2100-00000D000000}"/>
    <hyperlink ref="A52:C52" r:id="rId15" display="财政部 国家税务总局关于铁路建设债券利息收入企业所得税政策的通知（财税〔2011〕99号）" xr:uid="{00000000-0004-0000-2100-00000E000000}"/>
    <hyperlink ref="A53:C53" r:id="rId16" display="财政部 国家税务总局关于2014 2015年铁路建设债券利息收入企业所得税政策的通知（财税〔2014〕2号）" xr:uid="{00000000-0004-0000-2100-00000F000000}"/>
    <hyperlink ref="A54:C54" r:id="rId17" display="财政部 国家税务总局关于铁路债券利息收入所得税政策问题的通知(财税〔2016〕30号)" xr:uid="{00000000-0004-0000-2100-000010000000}"/>
    <hyperlink ref="A55:C55" r:id="rId18" display="财政部 国家税务总局 科技部关于完善研究开发费用税前加计扣除政策的通知（财税〔2015〕119号）" xr:uid="{00000000-0004-0000-2100-000011000000}"/>
    <hyperlink ref="A56:C56" r:id="rId19" display="财政部 国家税务总局关于安置残疾人员就业有关企业所得税优惠政策问题的通知（财税〔2009〕70号）" xr:uid="{00000000-0004-0000-2100-000012000000}"/>
    <hyperlink ref="A57:C57" r:id="rId20" display="保险保障基金管理办法" xr:uid="{00000000-0004-0000-2100-000013000000}"/>
  </hyperlinks>
  <pageMargins left="0.39370078740157483" right="0.39370078740157483" top="0.74803149606299213" bottom="0.74803149606299213" header="0.31496062992125984" footer="0.31496062992125984"/>
  <pageSetup paperSize="9" orientation="portrait" verticalDpi="0" r:id="rId21"/>
  <drawing r:id="rId22"/>
  <legacyDrawing r:id="rId23"/>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dimension ref="A1:S32"/>
  <sheetViews>
    <sheetView workbookViewId="0">
      <selection activeCell="D5" sqref="D5:D11 S5:S11"/>
    </sheetView>
  </sheetViews>
  <sheetFormatPr defaultColWidth="9" defaultRowHeight="13.8"/>
  <cols>
    <col min="1" max="1" width="3.44140625" style="2" customWidth="1"/>
    <col min="2" max="2" width="12.109375" style="2" customWidth="1"/>
    <col min="3" max="3" width="9.88671875" style="2" customWidth="1"/>
    <col min="4" max="4" width="4.5546875" style="2" customWidth="1"/>
    <col min="5" max="5" width="5.5546875" style="2" customWidth="1"/>
    <col min="6" max="6" width="5" style="2" customWidth="1"/>
    <col min="7" max="7" width="8.21875" style="2" customWidth="1"/>
    <col min="8" max="8" width="10.21875" style="2" bestFit="1" customWidth="1"/>
    <col min="9" max="9" width="4" style="2" customWidth="1"/>
    <col min="10" max="10" width="4.33203125" style="2" customWidth="1"/>
    <col min="11" max="11" width="9.44140625" style="2" customWidth="1"/>
    <col min="12" max="12" width="14" style="2" customWidth="1"/>
    <col min="13" max="13" width="8.33203125" style="2" customWidth="1"/>
    <col min="14" max="14" width="5.21875" style="2" customWidth="1"/>
    <col min="15" max="15" width="10" style="2" customWidth="1"/>
    <col min="16" max="16" width="11" style="2" customWidth="1"/>
    <col min="17" max="17" width="12.5546875" style="2" customWidth="1"/>
    <col min="18" max="18" width="15.77734375" style="2" customWidth="1"/>
    <col min="19" max="19" width="14.21875" style="2" customWidth="1"/>
    <col min="20" max="16384" width="9" style="2"/>
  </cols>
  <sheetData>
    <row r="1" spans="1:19" ht="27" customHeight="1" thickBot="1">
      <c r="A1" s="718" t="s">
        <v>4018</v>
      </c>
      <c r="B1" s="718"/>
      <c r="C1" s="718"/>
      <c r="D1" s="718"/>
      <c r="E1" s="718"/>
      <c r="F1" s="718"/>
      <c r="G1" s="718"/>
      <c r="H1" s="718"/>
      <c r="I1" s="718"/>
      <c r="J1" s="718"/>
      <c r="K1" s="718"/>
      <c r="L1" s="718"/>
      <c r="M1" s="718"/>
      <c r="N1" s="718"/>
      <c r="O1" s="718"/>
      <c r="P1" s="718"/>
      <c r="Q1" s="718"/>
      <c r="R1" s="718"/>
      <c r="S1" s="718"/>
    </row>
    <row r="2" spans="1:19" ht="25.2" customHeight="1">
      <c r="A2" s="738" t="s">
        <v>3355</v>
      </c>
      <c r="B2" s="748" t="s">
        <v>4019</v>
      </c>
      <c r="C2" s="748" t="s">
        <v>4020</v>
      </c>
      <c r="D2" s="748" t="s">
        <v>4531</v>
      </c>
      <c r="E2" s="748" t="s">
        <v>4537</v>
      </c>
      <c r="F2" s="748" t="s">
        <v>3268</v>
      </c>
      <c r="G2" s="748" t="s">
        <v>4021</v>
      </c>
      <c r="H2" s="748"/>
      <c r="I2" s="748"/>
      <c r="J2" s="748" t="s">
        <v>4022</v>
      </c>
      <c r="K2" s="748"/>
      <c r="L2" s="748"/>
      <c r="M2" s="748" t="s">
        <v>4023</v>
      </c>
      <c r="N2" s="748"/>
      <c r="O2" s="748"/>
      <c r="P2" s="748"/>
      <c r="Q2" s="748"/>
      <c r="R2" s="748"/>
      <c r="S2" s="749" t="s">
        <v>4024</v>
      </c>
    </row>
    <row r="3" spans="1:19" ht="74.25" customHeight="1">
      <c r="A3" s="739"/>
      <c r="B3" s="711"/>
      <c r="C3" s="711"/>
      <c r="D3" s="711"/>
      <c r="E3" s="711"/>
      <c r="F3" s="711"/>
      <c r="G3" s="561" t="s">
        <v>4025</v>
      </c>
      <c r="H3" s="561" t="s">
        <v>4026</v>
      </c>
      <c r="I3" s="711" t="s">
        <v>4027</v>
      </c>
      <c r="J3" s="711"/>
      <c r="K3" s="561" t="s">
        <v>4028</v>
      </c>
      <c r="L3" s="561" t="s">
        <v>4029</v>
      </c>
      <c r="M3" s="561" t="s">
        <v>4030</v>
      </c>
      <c r="N3" s="561" t="s">
        <v>4031</v>
      </c>
      <c r="O3" s="561" t="s">
        <v>4032</v>
      </c>
      <c r="P3" s="561" t="s">
        <v>4033</v>
      </c>
      <c r="Q3" s="561" t="s">
        <v>4034</v>
      </c>
      <c r="R3" s="561" t="s">
        <v>4029</v>
      </c>
      <c r="S3" s="750"/>
    </row>
    <row r="4" spans="1:19" ht="25.8" customHeight="1">
      <c r="A4" s="739"/>
      <c r="B4" s="562">
        <v>1</v>
      </c>
      <c r="C4" s="562">
        <v>2</v>
      </c>
      <c r="D4" s="561">
        <v>3</v>
      </c>
      <c r="E4" s="561">
        <v>4</v>
      </c>
      <c r="F4" s="561">
        <v>5</v>
      </c>
      <c r="G4" s="561">
        <v>6</v>
      </c>
      <c r="H4" s="561">
        <v>7</v>
      </c>
      <c r="I4" s="711">
        <v>8</v>
      </c>
      <c r="J4" s="711"/>
      <c r="K4" s="561">
        <v>9</v>
      </c>
      <c r="L4" s="561" t="s">
        <v>4035</v>
      </c>
      <c r="M4" s="561">
        <v>11</v>
      </c>
      <c r="N4" s="561">
        <v>12</v>
      </c>
      <c r="O4" s="561" t="s">
        <v>4036</v>
      </c>
      <c r="P4" s="561" t="s">
        <v>4037</v>
      </c>
      <c r="Q4" s="561">
        <v>15</v>
      </c>
      <c r="R4" s="561" t="s">
        <v>4038</v>
      </c>
      <c r="S4" s="564" t="s">
        <v>4039</v>
      </c>
    </row>
    <row r="5" spans="1:19" ht="26.4" customHeight="1">
      <c r="A5" s="563">
        <v>1</v>
      </c>
      <c r="B5" s="28"/>
      <c r="C5" s="28"/>
      <c r="D5" s="546"/>
      <c r="E5" s="28"/>
      <c r="F5" s="28"/>
      <c r="G5" s="572"/>
      <c r="H5" s="572"/>
      <c r="I5" s="783"/>
      <c r="J5" s="783"/>
      <c r="K5" s="572"/>
      <c r="L5" s="216">
        <f>MIN(I5,K5)</f>
        <v>0</v>
      </c>
      <c r="M5" s="572"/>
      <c r="N5" s="28"/>
      <c r="O5" s="216">
        <f>E5*N5</f>
        <v>0</v>
      </c>
      <c r="P5" s="216">
        <f>M5-O5</f>
        <v>0</v>
      </c>
      <c r="Q5" s="572"/>
      <c r="R5" s="216">
        <f>MIN(P5,Q5)</f>
        <v>0</v>
      </c>
      <c r="S5" s="164">
        <f>H5+L5+R5</f>
        <v>0</v>
      </c>
    </row>
    <row r="6" spans="1:19" ht="26.4" customHeight="1">
      <c r="A6" s="563">
        <v>2</v>
      </c>
      <c r="B6" s="28"/>
      <c r="C6" s="28"/>
      <c r="D6" s="546"/>
      <c r="E6" s="28"/>
      <c r="F6" s="28"/>
      <c r="G6" s="572"/>
      <c r="H6" s="572"/>
      <c r="I6" s="783"/>
      <c r="J6" s="783"/>
      <c r="K6" s="572"/>
      <c r="L6" s="216">
        <f t="shared" ref="L6:L11" si="0">MIN(I6,K6)</f>
        <v>0</v>
      </c>
      <c r="M6" s="572"/>
      <c r="N6" s="28"/>
      <c r="O6" s="216">
        <f t="shared" ref="O6:O11" si="1">E6*N6</f>
        <v>0</v>
      </c>
      <c r="P6" s="216">
        <f t="shared" ref="P6:P11" si="2">M6-O6</f>
        <v>0</v>
      </c>
      <c r="Q6" s="572"/>
      <c r="R6" s="216">
        <f t="shared" ref="R6:R11" si="3">MIN(P6,Q6)</f>
        <v>0</v>
      </c>
      <c r="S6" s="164">
        <f t="shared" ref="S6:S11" si="4">H6+L6+R6</f>
        <v>0</v>
      </c>
    </row>
    <row r="7" spans="1:19" ht="26.4" customHeight="1">
      <c r="A7" s="563">
        <v>3</v>
      </c>
      <c r="B7" s="28"/>
      <c r="C7" s="28"/>
      <c r="D7" s="546"/>
      <c r="E7" s="28"/>
      <c r="F7" s="28"/>
      <c r="G7" s="572"/>
      <c r="H7" s="572"/>
      <c r="I7" s="783"/>
      <c r="J7" s="783"/>
      <c r="K7" s="572"/>
      <c r="L7" s="216">
        <f t="shared" si="0"/>
        <v>0</v>
      </c>
      <c r="M7" s="572"/>
      <c r="N7" s="28"/>
      <c r="O7" s="216">
        <f t="shared" si="1"/>
        <v>0</v>
      </c>
      <c r="P7" s="216">
        <f t="shared" si="2"/>
        <v>0</v>
      </c>
      <c r="Q7" s="572"/>
      <c r="R7" s="216">
        <f t="shared" si="3"/>
        <v>0</v>
      </c>
      <c r="S7" s="164">
        <f t="shared" si="4"/>
        <v>0</v>
      </c>
    </row>
    <row r="8" spans="1:19" ht="26.4" customHeight="1">
      <c r="A8" s="563">
        <v>4</v>
      </c>
      <c r="B8" s="28"/>
      <c r="C8" s="28"/>
      <c r="D8" s="546"/>
      <c r="E8" s="28"/>
      <c r="F8" s="28"/>
      <c r="G8" s="572"/>
      <c r="H8" s="572"/>
      <c r="I8" s="783"/>
      <c r="J8" s="783"/>
      <c r="K8" s="572"/>
      <c r="L8" s="216">
        <f t="shared" si="0"/>
        <v>0</v>
      </c>
      <c r="M8" s="572"/>
      <c r="N8" s="28"/>
      <c r="O8" s="216">
        <f t="shared" si="1"/>
        <v>0</v>
      </c>
      <c r="P8" s="216">
        <f t="shared" si="2"/>
        <v>0</v>
      </c>
      <c r="Q8" s="572"/>
      <c r="R8" s="216">
        <f t="shared" si="3"/>
        <v>0</v>
      </c>
      <c r="S8" s="164">
        <f t="shared" si="4"/>
        <v>0</v>
      </c>
    </row>
    <row r="9" spans="1:19" ht="26.4" customHeight="1">
      <c r="A9" s="563">
        <v>5</v>
      </c>
      <c r="B9" s="28"/>
      <c r="C9" s="28"/>
      <c r="D9" s="546"/>
      <c r="E9" s="28"/>
      <c r="F9" s="28"/>
      <c r="G9" s="572"/>
      <c r="H9" s="572"/>
      <c r="I9" s="783"/>
      <c r="J9" s="783"/>
      <c r="K9" s="572"/>
      <c r="L9" s="216">
        <f t="shared" si="0"/>
        <v>0</v>
      </c>
      <c r="M9" s="572"/>
      <c r="N9" s="28"/>
      <c r="O9" s="216">
        <f t="shared" si="1"/>
        <v>0</v>
      </c>
      <c r="P9" s="216">
        <f t="shared" si="2"/>
        <v>0</v>
      </c>
      <c r="Q9" s="572"/>
      <c r="R9" s="216">
        <f t="shared" si="3"/>
        <v>0</v>
      </c>
      <c r="S9" s="164">
        <f t="shared" si="4"/>
        <v>0</v>
      </c>
    </row>
    <row r="10" spans="1:19" ht="26.4" customHeight="1">
      <c r="A10" s="563">
        <v>6</v>
      </c>
      <c r="B10" s="28"/>
      <c r="C10" s="28"/>
      <c r="D10" s="546"/>
      <c r="E10" s="28"/>
      <c r="F10" s="28"/>
      <c r="G10" s="572"/>
      <c r="H10" s="572"/>
      <c r="I10" s="783"/>
      <c r="J10" s="783"/>
      <c r="K10" s="572"/>
      <c r="L10" s="216">
        <f t="shared" si="0"/>
        <v>0</v>
      </c>
      <c r="M10" s="572"/>
      <c r="N10" s="28"/>
      <c r="O10" s="216">
        <f t="shared" si="1"/>
        <v>0</v>
      </c>
      <c r="P10" s="216">
        <f t="shared" si="2"/>
        <v>0</v>
      </c>
      <c r="Q10" s="572"/>
      <c r="R10" s="216">
        <f t="shared" si="3"/>
        <v>0</v>
      </c>
      <c r="S10" s="164">
        <f t="shared" si="4"/>
        <v>0</v>
      </c>
    </row>
    <row r="11" spans="1:19" ht="26.4" customHeight="1">
      <c r="A11" s="563">
        <v>7</v>
      </c>
      <c r="B11" s="28"/>
      <c r="C11" s="28"/>
      <c r="D11" s="546"/>
      <c r="E11" s="28"/>
      <c r="F11" s="28"/>
      <c r="G11" s="572"/>
      <c r="H11" s="572"/>
      <c r="I11" s="783"/>
      <c r="J11" s="783"/>
      <c r="K11" s="572"/>
      <c r="L11" s="216">
        <f t="shared" si="0"/>
        <v>0</v>
      </c>
      <c r="M11" s="572"/>
      <c r="N11" s="28"/>
      <c r="O11" s="216">
        <f t="shared" si="1"/>
        <v>0</v>
      </c>
      <c r="P11" s="216">
        <f t="shared" si="2"/>
        <v>0</v>
      </c>
      <c r="Q11" s="572"/>
      <c r="R11" s="216">
        <f t="shared" si="3"/>
        <v>0</v>
      </c>
      <c r="S11" s="164">
        <f t="shared" si="4"/>
        <v>0</v>
      </c>
    </row>
    <row r="12" spans="1:19" ht="26.4" customHeight="1">
      <c r="A12" s="563">
        <v>8</v>
      </c>
      <c r="B12" s="706" t="s">
        <v>4024</v>
      </c>
      <c r="C12" s="706"/>
      <c r="D12" s="706"/>
      <c r="E12" s="706"/>
      <c r="F12" s="706"/>
      <c r="G12" s="706"/>
      <c r="H12" s="706"/>
      <c r="I12" s="706"/>
      <c r="J12" s="706"/>
      <c r="K12" s="706"/>
      <c r="L12" s="706"/>
      <c r="M12" s="706"/>
      <c r="N12" s="706"/>
      <c r="O12" s="706"/>
      <c r="P12" s="706"/>
      <c r="Q12" s="706"/>
      <c r="R12" s="706"/>
      <c r="S12" s="548">
        <f>SUM(S5:S11)</f>
        <v>0</v>
      </c>
    </row>
    <row r="13" spans="1:19" ht="26.4" customHeight="1">
      <c r="A13" s="563">
        <v>9</v>
      </c>
      <c r="B13" s="785" t="s">
        <v>4535</v>
      </c>
      <c r="C13" s="785"/>
      <c r="D13" s="785"/>
      <c r="E13" s="785"/>
      <c r="F13" s="785"/>
      <c r="G13" s="785"/>
      <c r="H13" s="785"/>
      <c r="I13" s="785"/>
      <c r="J13" s="785"/>
      <c r="K13" s="785"/>
      <c r="L13" s="785"/>
      <c r="M13" s="785"/>
      <c r="N13" s="785"/>
      <c r="O13" s="785"/>
      <c r="P13" s="785"/>
      <c r="Q13" s="785"/>
      <c r="R13" s="785"/>
      <c r="S13" s="164">
        <f>SUMIF(D5:D11,"1",S5:S11)+SUMIF(D5:D11,"2",S5:S11)</f>
        <v>0</v>
      </c>
    </row>
    <row r="14" spans="1:19" ht="26.4" customHeight="1">
      <c r="A14" s="563">
        <v>10</v>
      </c>
      <c r="B14" s="785" t="s">
        <v>4536</v>
      </c>
      <c r="C14" s="785"/>
      <c r="D14" s="785"/>
      <c r="E14" s="785"/>
      <c r="F14" s="785"/>
      <c r="G14" s="785"/>
      <c r="H14" s="785"/>
      <c r="I14" s="785"/>
      <c r="J14" s="785"/>
      <c r="K14" s="785"/>
      <c r="L14" s="785"/>
      <c r="M14" s="785"/>
      <c r="N14" s="785"/>
      <c r="O14" s="785"/>
      <c r="P14" s="785"/>
      <c r="Q14" s="785"/>
      <c r="R14" s="785"/>
      <c r="S14" s="547">
        <f>SUMIF($D$5:$D$11,"3",$S$5:$S$11)</f>
        <v>0</v>
      </c>
    </row>
    <row r="15" spans="1:19" ht="26.4" customHeight="1">
      <c r="A15" s="563">
        <v>11</v>
      </c>
      <c r="B15" s="785" t="s">
        <v>4532</v>
      </c>
      <c r="C15" s="785"/>
      <c r="D15" s="785"/>
      <c r="E15" s="785"/>
      <c r="F15" s="785"/>
      <c r="G15" s="785"/>
      <c r="H15" s="785"/>
      <c r="I15" s="785"/>
      <c r="J15" s="785"/>
      <c r="K15" s="785"/>
      <c r="L15" s="785"/>
      <c r="M15" s="785"/>
      <c r="N15" s="785"/>
      <c r="O15" s="785"/>
      <c r="P15" s="785"/>
      <c r="Q15" s="785"/>
      <c r="R15" s="785"/>
      <c r="S15" s="547">
        <f>SUMIF($D$5:$D$11,"4",$S$5:$S$11)</f>
        <v>0</v>
      </c>
    </row>
    <row r="16" spans="1:19" ht="26.4" customHeight="1">
      <c r="A16" s="563">
        <v>12</v>
      </c>
      <c r="B16" s="785" t="s">
        <v>4533</v>
      </c>
      <c r="C16" s="785"/>
      <c r="D16" s="785"/>
      <c r="E16" s="785"/>
      <c r="F16" s="785"/>
      <c r="G16" s="785"/>
      <c r="H16" s="785"/>
      <c r="I16" s="785"/>
      <c r="J16" s="785"/>
      <c r="K16" s="785"/>
      <c r="L16" s="785"/>
      <c r="M16" s="785"/>
      <c r="N16" s="785"/>
      <c r="O16" s="785"/>
      <c r="P16" s="785"/>
      <c r="Q16" s="785"/>
      <c r="R16" s="785"/>
      <c r="S16" s="547">
        <f>SUMIF($D$5:$D$11,"5",$S$5:$S$11)</f>
        <v>0</v>
      </c>
    </row>
    <row r="17" spans="1:19" ht="26.4" customHeight="1" thickBot="1">
      <c r="A17" s="575">
        <v>13</v>
      </c>
      <c r="B17" s="786" t="s">
        <v>4534</v>
      </c>
      <c r="C17" s="786"/>
      <c r="D17" s="786"/>
      <c r="E17" s="786"/>
      <c r="F17" s="786"/>
      <c r="G17" s="786"/>
      <c r="H17" s="786"/>
      <c r="I17" s="786"/>
      <c r="J17" s="786"/>
      <c r="K17" s="786"/>
      <c r="L17" s="786"/>
      <c r="M17" s="786"/>
      <c r="N17" s="786"/>
      <c r="O17" s="786"/>
      <c r="P17" s="786"/>
      <c r="Q17" s="786"/>
      <c r="R17" s="786"/>
      <c r="S17" s="547">
        <f>SUMIF($D$5:$D$11,"6",$S$5:$S$11)</f>
        <v>0</v>
      </c>
    </row>
    <row r="18" spans="1:19">
      <c r="B18" s="784"/>
      <c r="C18" s="784"/>
      <c r="D18" s="784"/>
      <c r="E18" s="784"/>
      <c r="F18" s="784"/>
      <c r="G18" s="784"/>
      <c r="H18" s="784"/>
      <c r="I18" s="784"/>
      <c r="J18" s="784"/>
      <c r="K18" s="784"/>
      <c r="L18" s="784"/>
      <c r="M18" s="784"/>
      <c r="N18" s="784"/>
      <c r="O18" s="784"/>
      <c r="P18" s="784"/>
      <c r="Q18" s="784"/>
      <c r="R18" s="784"/>
      <c r="S18" s="784"/>
    </row>
    <row r="21" spans="1:19" ht="22.2" customHeight="1">
      <c r="A21" s="755" t="s">
        <v>4539</v>
      </c>
      <c r="B21" s="751"/>
      <c r="C21" s="751"/>
      <c r="D21" s="751"/>
      <c r="E21" s="751"/>
      <c r="F21" s="751"/>
      <c r="G21" s="751"/>
      <c r="H21" s="751"/>
      <c r="I21" s="751"/>
      <c r="J21" s="751"/>
      <c r="K21" s="751"/>
      <c r="L21" s="751"/>
      <c r="M21" s="751"/>
      <c r="N21" s="751"/>
      <c r="O21" s="751"/>
      <c r="P21" s="751"/>
      <c r="Q21" s="751"/>
      <c r="R21" s="751"/>
      <c r="S21" s="751"/>
    </row>
    <row r="22" spans="1:19" ht="22.2" customHeight="1">
      <c r="A22" s="755" t="s">
        <v>4540</v>
      </c>
      <c r="B22" s="751"/>
      <c r="C22" s="751"/>
      <c r="D22" s="751"/>
      <c r="E22" s="751"/>
      <c r="F22" s="751"/>
      <c r="G22" s="751"/>
      <c r="H22" s="751"/>
      <c r="I22" s="751"/>
      <c r="J22" s="751"/>
      <c r="K22" s="751"/>
      <c r="L22" s="751"/>
      <c r="M22" s="751"/>
      <c r="N22" s="751"/>
      <c r="O22" s="751"/>
      <c r="P22" s="751"/>
      <c r="Q22" s="751"/>
      <c r="R22" s="751"/>
      <c r="S22" s="751"/>
    </row>
    <row r="23" spans="1:19" ht="22.2" customHeight="1">
      <c r="A23" s="755" t="s">
        <v>4541</v>
      </c>
      <c r="B23" s="751"/>
      <c r="C23" s="751"/>
      <c r="D23" s="751"/>
      <c r="E23" s="751"/>
      <c r="F23" s="751"/>
      <c r="G23" s="751"/>
      <c r="H23" s="751"/>
      <c r="I23" s="751"/>
      <c r="J23" s="751"/>
      <c r="K23" s="751"/>
      <c r="L23" s="751"/>
      <c r="M23" s="751"/>
      <c r="N23" s="751"/>
      <c r="O23" s="751"/>
      <c r="P23" s="751"/>
      <c r="Q23" s="751"/>
      <c r="R23" s="751"/>
      <c r="S23" s="751"/>
    </row>
    <row r="24" spans="1:19" ht="22.2" customHeight="1">
      <c r="A24" s="755" t="s">
        <v>4542</v>
      </c>
      <c r="B24" s="751"/>
      <c r="C24" s="751"/>
      <c r="D24" s="751"/>
      <c r="E24" s="751"/>
      <c r="F24" s="751"/>
      <c r="G24" s="751"/>
      <c r="H24" s="751"/>
      <c r="I24" s="751"/>
      <c r="J24" s="751"/>
      <c r="K24" s="751"/>
      <c r="L24" s="751"/>
      <c r="M24" s="751"/>
      <c r="N24" s="751"/>
      <c r="O24" s="751"/>
      <c r="P24" s="751"/>
      <c r="Q24" s="751"/>
      <c r="R24" s="751"/>
      <c r="S24" s="751"/>
    </row>
    <row r="25" spans="1:19" ht="22.2" customHeight="1">
      <c r="A25" s="755" t="s">
        <v>4543</v>
      </c>
      <c r="B25" s="751"/>
      <c r="C25" s="751"/>
      <c r="D25" s="751"/>
      <c r="E25" s="751"/>
      <c r="F25" s="751"/>
      <c r="G25" s="751"/>
      <c r="H25" s="751"/>
      <c r="I25" s="751"/>
      <c r="J25" s="751"/>
      <c r="K25" s="751"/>
      <c r="L25" s="751"/>
      <c r="M25" s="751"/>
      <c r="N25" s="751"/>
      <c r="O25" s="751"/>
      <c r="P25" s="751"/>
      <c r="Q25" s="751"/>
      <c r="R25" s="751"/>
      <c r="S25" s="751"/>
    </row>
    <row r="26" spans="1:19" ht="22.2" customHeight="1">
      <c r="A26" s="755" t="s">
        <v>4544</v>
      </c>
      <c r="B26" s="751"/>
      <c r="C26" s="751"/>
      <c r="D26" s="751"/>
      <c r="E26" s="751"/>
      <c r="F26" s="751"/>
      <c r="G26" s="751"/>
      <c r="H26" s="751"/>
      <c r="I26" s="751"/>
      <c r="J26" s="751"/>
      <c r="K26" s="751"/>
      <c r="L26" s="751"/>
      <c r="M26" s="751"/>
      <c r="N26" s="751"/>
      <c r="O26" s="751"/>
      <c r="P26" s="751"/>
      <c r="Q26" s="751"/>
      <c r="R26" s="751"/>
      <c r="S26" s="751"/>
    </row>
    <row r="27" spans="1:19" ht="22.2" customHeight="1">
      <c r="A27" s="755" t="s">
        <v>4545</v>
      </c>
      <c r="B27" s="751"/>
      <c r="C27" s="751"/>
      <c r="D27" s="751"/>
      <c r="E27" s="751"/>
      <c r="F27" s="751"/>
      <c r="G27" s="751"/>
      <c r="H27" s="751"/>
      <c r="I27" s="751"/>
      <c r="J27" s="751"/>
      <c r="K27" s="751"/>
      <c r="L27" s="751"/>
      <c r="M27" s="751"/>
      <c r="N27" s="751"/>
      <c r="O27" s="751"/>
      <c r="P27" s="751"/>
      <c r="Q27" s="751"/>
      <c r="R27" s="751"/>
      <c r="S27" s="751"/>
    </row>
    <row r="28" spans="1:19" ht="22.2" customHeight="1">
      <c r="A28" s="755" t="s">
        <v>4546</v>
      </c>
      <c r="B28" s="751"/>
      <c r="C28" s="751"/>
      <c r="D28" s="751"/>
      <c r="E28" s="751"/>
      <c r="F28" s="751"/>
      <c r="G28" s="751"/>
      <c r="H28" s="751"/>
      <c r="I28" s="751"/>
      <c r="J28" s="751"/>
      <c r="K28" s="751"/>
      <c r="L28" s="751"/>
      <c r="M28" s="751"/>
      <c r="N28" s="751"/>
      <c r="O28" s="751"/>
      <c r="P28" s="751"/>
      <c r="Q28" s="751"/>
      <c r="R28" s="751"/>
      <c r="S28" s="751"/>
    </row>
    <row r="29" spans="1:19" ht="22.2" customHeight="1">
      <c r="A29" s="751"/>
      <c r="B29" s="751"/>
      <c r="C29" s="751"/>
      <c r="D29" s="751"/>
      <c r="E29" s="751"/>
      <c r="F29" s="751"/>
      <c r="G29" s="751"/>
      <c r="H29" s="751"/>
      <c r="I29" s="751"/>
      <c r="J29" s="751"/>
      <c r="K29" s="751"/>
      <c r="L29" s="751"/>
      <c r="M29" s="751"/>
      <c r="N29" s="751"/>
      <c r="O29" s="751"/>
      <c r="P29" s="751"/>
      <c r="Q29" s="751"/>
      <c r="R29" s="751"/>
      <c r="S29" s="751"/>
    </row>
    <row r="30" spans="1:19" ht="22.2" customHeight="1">
      <c r="A30" s="715"/>
      <c r="B30" s="715"/>
      <c r="C30" s="715"/>
      <c r="D30" s="715"/>
      <c r="E30" s="715"/>
      <c r="F30" s="715"/>
      <c r="G30" s="715"/>
      <c r="H30" s="715"/>
      <c r="I30" s="715"/>
      <c r="J30" s="715"/>
      <c r="K30" s="715"/>
      <c r="L30" s="715"/>
      <c r="M30" s="715"/>
      <c r="N30" s="715"/>
      <c r="O30" s="715"/>
      <c r="P30" s="715"/>
      <c r="Q30" s="715"/>
      <c r="R30" s="715"/>
      <c r="S30" s="715"/>
    </row>
    <row r="31" spans="1:19" ht="22.2" customHeight="1">
      <c r="A31" s="715"/>
      <c r="B31" s="715"/>
      <c r="C31" s="715"/>
      <c r="D31" s="715"/>
      <c r="E31" s="715"/>
      <c r="F31" s="715"/>
      <c r="G31" s="715"/>
      <c r="H31" s="715"/>
      <c r="I31" s="715"/>
      <c r="J31" s="715"/>
      <c r="K31" s="715"/>
      <c r="L31" s="715"/>
      <c r="M31" s="715"/>
      <c r="N31" s="715"/>
      <c r="O31" s="715"/>
      <c r="P31" s="715"/>
      <c r="Q31" s="715"/>
      <c r="R31" s="715"/>
      <c r="S31" s="715"/>
    </row>
    <row r="32" spans="1:19" ht="22.2" customHeight="1">
      <c r="A32" s="715"/>
      <c r="B32" s="715"/>
      <c r="C32" s="715"/>
      <c r="D32" s="715"/>
      <c r="E32" s="715"/>
      <c r="F32" s="715"/>
      <c r="G32" s="715"/>
      <c r="H32" s="715"/>
      <c r="I32" s="715"/>
      <c r="J32" s="715"/>
      <c r="K32" s="715"/>
      <c r="L32" s="715"/>
      <c r="M32" s="715"/>
      <c r="N32" s="715"/>
      <c r="O32" s="715"/>
      <c r="P32" s="715"/>
      <c r="Q32" s="715"/>
      <c r="R32" s="715"/>
      <c r="S32" s="715"/>
    </row>
  </sheetData>
  <sheetProtection algorithmName="SHA-512" hashValue="JbPWtVklcU5FmrJz/LmLMfGSO8WESiH7FizzCUamgNN6vr80q2IMzYuIQGpOLIAE2L3xLOh27c7VJs7OwslKdw==" saltValue="O7V2QQWD6rgW9OuZcgN3Zw==" spinCount="100000" sheet="1" objects="1" scenarios="1"/>
  <mergeCells count="39">
    <mergeCell ref="A31:S31"/>
    <mergeCell ref="A32:S32"/>
    <mergeCell ref="A26:S26"/>
    <mergeCell ref="A27:S27"/>
    <mergeCell ref="A28:S28"/>
    <mergeCell ref="A29:S29"/>
    <mergeCell ref="A30:S30"/>
    <mergeCell ref="A21:S21"/>
    <mergeCell ref="A22:S22"/>
    <mergeCell ref="A23:S23"/>
    <mergeCell ref="A24:S24"/>
    <mergeCell ref="A25:S25"/>
    <mergeCell ref="B18:S18"/>
    <mergeCell ref="B15:R15"/>
    <mergeCell ref="B16:R16"/>
    <mergeCell ref="B17:R17"/>
    <mergeCell ref="I8:J8"/>
    <mergeCell ref="B14:R14"/>
    <mergeCell ref="I9:J9"/>
    <mergeCell ref="I10:J10"/>
    <mergeCell ref="I11:J11"/>
    <mergeCell ref="B12:R12"/>
    <mergeCell ref="B13:R13"/>
    <mergeCell ref="I5:J5"/>
    <mergeCell ref="I6:J6"/>
    <mergeCell ref="I7:J7"/>
    <mergeCell ref="A1:S1"/>
    <mergeCell ref="G2:I2"/>
    <mergeCell ref="J2:L2"/>
    <mergeCell ref="M2:R2"/>
    <mergeCell ref="I3:J3"/>
    <mergeCell ref="S2:S3"/>
    <mergeCell ref="A2:A4"/>
    <mergeCell ref="B2:B3"/>
    <mergeCell ref="C2:C3"/>
    <mergeCell ref="D2:D3"/>
    <mergeCell ref="E2:E3"/>
    <mergeCell ref="F2:F3"/>
    <mergeCell ref="I4:J4"/>
  </mergeCells>
  <phoneticPr fontId="54" type="noConversion"/>
  <dataValidations count="1">
    <dataValidation type="list" allowBlank="1" showInputMessage="1" showErrorMessage="1" sqref="D5:D11" xr:uid="{6062400B-4C8C-4C56-B97A-6A7C99B02E3E}">
      <formula1>"1,2,3,4,5,6"</formula1>
    </dataValidation>
  </dataValidations>
  <pageMargins left="0.11811023622047245" right="0.11811023622047245" top="0.74803149606299213" bottom="0.74803149606299213" header="0.31496062992125984" footer="0.31496062992125984"/>
  <pageSetup paperSize="9" orientation="landscape" r:id="rId1"/>
  <drawing r:id="rId2"/>
  <legacyDrawing r:id="rId3"/>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A1:J64"/>
  <sheetViews>
    <sheetView workbookViewId="0">
      <pane xSplit="4" ySplit="2" topLeftCell="E3" activePane="bottomRight" state="frozen"/>
      <selection pane="topRight"/>
      <selection pane="bottomLeft"/>
      <selection pane="bottomRight" activeCell="G15" sqref="G15"/>
    </sheetView>
  </sheetViews>
  <sheetFormatPr defaultColWidth="9" defaultRowHeight="13.8"/>
  <cols>
    <col min="1" max="1" width="4.88671875" style="2" customWidth="1"/>
    <col min="2" max="2" width="30" style="2" customWidth="1"/>
    <col min="3" max="3" width="37.88671875" style="2" customWidth="1"/>
    <col min="4" max="4" width="14.109375" style="107" customWidth="1"/>
    <col min="5" max="5" width="13.88671875" style="198" customWidth="1"/>
    <col min="6" max="16384" width="9" style="2"/>
  </cols>
  <sheetData>
    <row r="1" spans="1:5" ht="25.5" customHeight="1">
      <c r="A1" s="725" t="s">
        <v>4040</v>
      </c>
      <c r="B1" s="725"/>
      <c r="C1" s="725"/>
      <c r="D1" s="725"/>
    </row>
    <row r="2" spans="1:5" ht="15.75" customHeight="1">
      <c r="A2" s="139" t="s">
        <v>3355</v>
      </c>
      <c r="B2" s="794" t="s">
        <v>4041</v>
      </c>
      <c r="C2" s="794"/>
      <c r="D2" s="140" t="s">
        <v>4042</v>
      </c>
    </row>
    <row r="3" spans="1:5" s="401" customFormat="1" ht="14.25" customHeight="1">
      <c r="A3" s="414">
        <v>1</v>
      </c>
      <c r="B3" s="792" t="s">
        <v>4043</v>
      </c>
      <c r="C3" s="792"/>
      <c r="D3" s="415"/>
      <c r="E3" s="489"/>
    </row>
    <row r="4" spans="1:5" s="401" customFormat="1" ht="14.25" customHeight="1">
      <c r="A4" s="414">
        <v>2</v>
      </c>
      <c r="B4" s="791" t="s">
        <v>4044</v>
      </c>
      <c r="C4" s="791"/>
      <c r="D4" s="416">
        <f>SUM(D5,D9,D18,D21,D25,D36)</f>
        <v>0</v>
      </c>
      <c r="E4" s="489"/>
    </row>
    <row r="5" spans="1:5" s="401" customFormat="1" ht="14.25" customHeight="1">
      <c r="A5" s="414">
        <v>3</v>
      </c>
      <c r="B5" s="788" t="s">
        <v>4475</v>
      </c>
      <c r="C5" s="788"/>
      <c r="D5" s="417">
        <f>SUM(D6:D8)</f>
        <v>0</v>
      </c>
      <c r="E5" s="489"/>
    </row>
    <row r="6" spans="1:5" s="401" customFormat="1" ht="14.25" customHeight="1">
      <c r="A6" s="414">
        <v>4</v>
      </c>
      <c r="B6" s="793" t="s">
        <v>4045</v>
      </c>
      <c r="C6" s="793"/>
      <c r="D6" s="418"/>
      <c r="E6" s="489"/>
    </row>
    <row r="7" spans="1:5" s="401" customFormat="1" ht="14.25" customHeight="1">
      <c r="A7" s="414">
        <v>5</v>
      </c>
      <c r="B7" s="793" t="s">
        <v>4476</v>
      </c>
      <c r="C7" s="793"/>
      <c r="D7" s="418"/>
      <c r="E7" s="489"/>
    </row>
    <row r="8" spans="1:5" s="401" customFormat="1" ht="14.25" customHeight="1">
      <c r="A8" s="414">
        <v>6</v>
      </c>
      <c r="B8" s="793" t="s">
        <v>4046</v>
      </c>
      <c r="C8" s="793"/>
      <c r="D8" s="418"/>
      <c r="E8" s="489"/>
    </row>
    <row r="9" spans="1:5" s="401" customFormat="1" ht="14.25" customHeight="1">
      <c r="A9" s="414">
        <v>7</v>
      </c>
      <c r="B9" s="769" t="s">
        <v>4047</v>
      </c>
      <c r="C9" s="769"/>
      <c r="D9" s="417">
        <f>SUM(D10:D17)</f>
        <v>0</v>
      </c>
      <c r="E9" s="489"/>
    </row>
    <row r="10" spans="1:5" s="401" customFormat="1" ht="14.25" customHeight="1">
      <c r="A10" s="414">
        <v>8</v>
      </c>
      <c r="B10" s="793" t="s">
        <v>4048</v>
      </c>
      <c r="C10" s="793"/>
      <c r="D10" s="418"/>
      <c r="E10" s="489"/>
    </row>
    <row r="11" spans="1:5" s="401" customFormat="1" ht="14.25" customHeight="1">
      <c r="A11" s="414">
        <v>9</v>
      </c>
      <c r="B11" s="793" t="s">
        <v>4049</v>
      </c>
      <c r="C11" s="793"/>
      <c r="D11" s="418"/>
      <c r="E11" s="489"/>
    </row>
    <row r="12" spans="1:5" s="401" customFormat="1" ht="14.25" customHeight="1">
      <c r="A12" s="414">
        <v>10</v>
      </c>
      <c r="B12" s="793" t="s">
        <v>4050</v>
      </c>
      <c r="C12" s="793"/>
      <c r="D12" s="418"/>
      <c r="E12" s="489"/>
    </row>
    <row r="13" spans="1:5" s="401" customFormat="1" ht="14.25" customHeight="1">
      <c r="A13" s="414">
        <v>11</v>
      </c>
      <c r="B13" s="793" t="s">
        <v>4051</v>
      </c>
      <c r="C13" s="793"/>
      <c r="D13" s="418"/>
      <c r="E13" s="489"/>
    </row>
    <row r="14" spans="1:5" s="401" customFormat="1" ht="14.25" customHeight="1">
      <c r="A14" s="414">
        <v>12</v>
      </c>
      <c r="B14" s="793" t="s">
        <v>4052</v>
      </c>
      <c r="C14" s="793"/>
      <c r="D14" s="418"/>
      <c r="E14" s="489"/>
    </row>
    <row r="15" spans="1:5" s="401" customFormat="1" ht="14.25" customHeight="1">
      <c r="A15" s="414">
        <v>13</v>
      </c>
      <c r="B15" s="793" t="s">
        <v>4053</v>
      </c>
      <c r="C15" s="793"/>
      <c r="D15" s="418"/>
      <c r="E15" s="489"/>
    </row>
    <row r="16" spans="1:5" s="401" customFormat="1" ht="14.25" customHeight="1">
      <c r="A16" s="414">
        <v>14</v>
      </c>
      <c r="B16" s="793" t="s">
        <v>4054</v>
      </c>
      <c r="C16" s="793"/>
      <c r="D16" s="418"/>
      <c r="E16" s="489"/>
    </row>
    <row r="17" spans="1:5" s="401" customFormat="1" ht="14.25" customHeight="1">
      <c r="A17" s="414">
        <v>15</v>
      </c>
      <c r="B17" s="793" t="s">
        <v>4055</v>
      </c>
      <c r="C17" s="793"/>
      <c r="D17" s="418"/>
      <c r="E17" s="489"/>
    </row>
    <row r="18" spans="1:5" s="401" customFormat="1" ht="14.25" customHeight="1">
      <c r="A18" s="414">
        <v>16</v>
      </c>
      <c r="B18" s="769" t="s">
        <v>4056</v>
      </c>
      <c r="C18" s="769"/>
      <c r="D18" s="417">
        <f>SUM(D19:D20)</f>
        <v>0</v>
      </c>
      <c r="E18" s="489"/>
    </row>
    <row r="19" spans="1:5" s="401" customFormat="1" ht="14.25" customHeight="1">
      <c r="A19" s="414">
        <v>17</v>
      </c>
      <c r="B19" s="793" t="s">
        <v>4057</v>
      </c>
      <c r="C19" s="793"/>
      <c r="D19" s="418"/>
      <c r="E19" s="489"/>
    </row>
    <row r="20" spans="1:5" s="401" customFormat="1" ht="14.25" customHeight="1">
      <c r="A20" s="414">
        <v>18</v>
      </c>
      <c r="B20" s="793" t="s">
        <v>4058</v>
      </c>
      <c r="C20" s="793"/>
      <c r="D20" s="418"/>
      <c r="E20" s="489"/>
    </row>
    <row r="21" spans="1:5" s="401" customFormat="1" ht="14.25" customHeight="1">
      <c r="A21" s="414">
        <v>19</v>
      </c>
      <c r="B21" s="769" t="s">
        <v>4059</v>
      </c>
      <c r="C21" s="769"/>
      <c r="D21" s="417">
        <f>SUM(D22:D24)</f>
        <v>0</v>
      </c>
      <c r="E21" s="489"/>
    </row>
    <row r="22" spans="1:5" s="401" customFormat="1" ht="14.25" customHeight="1">
      <c r="A22" s="414">
        <v>20</v>
      </c>
      <c r="B22" s="793" t="s">
        <v>4060</v>
      </c>
      <c r="C22" s="793"/>
      <c r="D22" s="418"/>
      <c r="E22" s="489"/>
    </row>
    <row r="23" spans="1:5" s="401" customFormat="1" ht="14.25" customHeight="1">
      <c r="A23" s="414">
        <v>21</v>
      </c>
      <c r="B23" s="793" t="s">
        <v>4061</v>
      </c>
      <c r="C23" s="793"/>
      <c r="D23" s="418"/>
      <c r="E23" s="489"/>
    </row>
    <row r="24" spans="1:5" s="401" customFormat="1" ht="24" customHeight="1">
      <c r="A24" s="414">
        <v>22</v>
      </c>
      <c r="B24" s="793" t="s">
        <v>4062</v>
      </c>
      <c r="C24" s="793"/>
      <c r="D24" s="418"/>
      <c r="E24" s="489"/>
    </row>
    <row r="25" spans="1:5" s="401" customFormat="1" ht="14.25" customHeight="1">
      <c r="A25" s="414">
        <v>23</v>
      </c>
      <c r="B25" s="769" t="s">
        <v>4063</v>
      </c>
      <c r="C25" s="769"/>
      <c r="D25" s="417">
        <f>SUM(D26:D29)</f>
        <v>0</v>
      </c>
      <c r="E25" s="489"/>
    </row>
    <row r="26" spans="1:5" s="401" customFormat="1" ht="14.25" customHeight="1">
      <c r="A26" s="414">
        <v>24</v>
      </c>
      <c r="B26" s="793" t="s">
        <v>4064</v>
      </c>
      <c r="C26" s="793"/>
      <c r="D26" s="418"/>
      <c r="E26" s="489"/>
    </row>
    <row r="27" spans="1:5" s="401" customFormat="1" ht="14.25" customHeight="1">
      <c r="A27" s="414">
        <v>25</v>
      </c>
      <c r="B27" s="793" t="s">
        <v>4065</v>
      </c>
      <c r="C27" s="793"/>
      <c r="D27" s="418"/>
      <c r="E27" s="489"/>
    </row>
    <row r="28" spans="1:5" s="401" customFormat="1" ht="14.25" customHeight="1">
      <c r="A28" s="414">
        <v>26</v>
      </c>
      <c r="B28" s="793" t="s">
        <v>4066</v>
      </c>
      <c r="C28" s="793"/>
      <c r="D28" s="418"/>
      <c r="E28" s="489"/>
    </row>
    <row r="29" spans="1:5" s="401" customFormat="1" ht="14.25" customHeight="1">
      <c r="A29" s="414">
        <v>27</v>
      </c>
      <c r="B29" s="793" t="s">
        <v>4067</v>
      </c>
      <c r="C29" s="793"/>
      <c r="D29" s="418"/>
      <c r="E29" s="489"/>
    </row>
    <row r="30" spans="1:5" s="401" customFormat="1" ht="14.25" customHeight="1">
      <c r="A30" s="414">
        <v>28</v>
      </c>
      <c r="B30" s="769" t="s">
        <v>4068</v>
      </c>
      <c r="C30" s="769"/>
      <c r="D30" s="417">
        <f>SUM(D31:D35)</f>
        <v>0</v>
      </c>
      <c r="E30" s="489"/>
    </row>
    <row r="31" spans="1:5" s="401" customFormat="1" ht="14.25" customHeight="1">
      <c r="A31" s="414">
        <v>29</v>
      </c>
      <c r="B31" s="793" t="s">
        <v>4069</v>
      </c>
      <c r="C31" s="793"/>
      <c r="D31" s="418"/>
      <c r="E31" s="489"/>
    </row>
    <row r="32" spans="1:5" s="401" customFormat="1" ht="14.25" customHeight="1">
      <c r="A32" s="414">
        <v>30</v>
      </c>
      <c r="B32" s="793" t="s">
        <v>4070</v>
      </c>
      <c r="C32" s="793"/>
      <c r="D32" s="418"/>
      <c r="E32" s="489"/>
    </row>
    <row r="33" spans="1:5" s="401" customFormat="1" ht="14.25" customHeight="1">
      <c r="A33" s="414">
        <v>31</v>
      </c>
      <c r="B33" s="793" t="s">
        <v>4071</v>
      </c>
      <c r="C33" s="793"/>
      <c r="D33" s="418"/>
      <c r="E33" s="489"/>
    </row>
    <row r="34" spans="1:5" s="401" customFormat="1" ht="14.25" customHeight="1">
      <c r="A34" s="414">
        <v>32</v>
      </c>
      <c r="B34" s="793" t="s">
        <v>4072</v>
      </c>
      <c r="C34" s="793"/>
      <c r="D34" s="418"/>
      <c r="E34" s="489"/>
    </row>
    <row r="35" spans="1:5" s="401" customFormat="1" ht="14.25" customHeight="1">
      <c r="A35" s="414">
        <v>33</v>
      </c>
      <c r="B35" s="793" t="s">
        <v>4073</v>
      </c>
      <c r="C35" s="793"/>
      <c r="D35" s="418"/>
      <c r="E35" s="489"/>
    </row>
    <row r="36" spans="1:5" s="401" customFormat="1" ht="14.25" customHeight="1">
      <c r="A36" s="414">
        <v>34</v>
      </c>
      <c r="B36" s="769" t="s">
        <v>4074</v>
      </c>
      <c r="C36" s="769"/>
      <c r="D36" s="419"/>
      <c r="E36" s="489"/>
    </row>
    <row r="37" spans="1:5" s="401" customFormat="1" ht="14.25" customHeight="1">
      <c r="A37" s="414">
        <v>35</v>
      </c>
      <c r="B37" s="791" t="s">
        <v>4075</v>
      </c>
      <c r="C37" s="791"/>
      <c r="D37" s="417">
        <f>D38+D39+D41</f>
        <v>0</v>
      </c>
      <c r="E37" s="489"/>
    </row>
    <row r="38" spans="1:5" s="401" customFormat="1" ht="14.25" customHeight="1">
      <c r="A38" s="414">
        <v>36</v>
      </c>
      <c r="B38" s="788" t="s">
        <v>4076</v>
      </c>
      <c r="C38" s="788"/>
      <c r="D38" s="419"/>
      <c r="E38" s="489"/>
    </row>
    <row r="39" spans="1:5" s="401" customFormat="1" ht="14.25" customHeight="1">
      <c r="A39" s="414">
        <v>37</v>
      </c>
      <c r="B39" s="789" t="s">
        <v>4077</v>
      </c>
      <c r="C39" s="789"/>
      <c r="D39" s="419"/>
      <c r="E39" s="489"/>
    </row>
    <row r="40" spans="1:5" s="401" customFormat="1" ht="14.25" customHeight="1">
      <c r="A40" s="414">
        <v>38</v>
      </c>
      <c r="B40" s="792" t="s">
        <v>4078</v>
      </c>
      <c r="C40" s="792"/>
      <c r="D40" s="419"/>
      <c r="E40" s="489"/>
    </row>
    <row r="41" spans="1:5" s="401" customFormat="1" ht="14.25" customHeight="1">
      <c r="A41" s="414">
        <v>39</v>
      </c>
      <c r="B41" s="789" t="s">
        <v>4079</v>
      </c>
      <c r="C41" s="789"/>
      <c r="D41" s="419"/>
      <c r="E41" s="489"/>
    </row>
    <row r="42" spans="1:5" s="401" customFormat="1" ht="14.25" customHeight="1">
      <c r="A42" s="414">
        <v>40</v>
      </c>
      <c r="B42" s="789" t="s">
        <v>4080</v>
      </c>
      <c r="C42" s="789"/>
      <c r="D42" s="417">
        <f>SUM(D4,ROUND(D38*0.8,2),D40)</f>
        <v>0</v>
      </c>
      <c r="E42" s="489"/>
    </row>
    <row r="43" spans="1:5" s="401" customFormat="1" ht="14.25" customHeight="1">
      <c r="A43" s="414">
        <v>41</v>
      </c>
      <c r="B43" s="788" t="s">
        <v>4081</v>
      </c>
      <c r="C43" s="788"/>
      <c r="D43" s="419"/>
      <c r="E43" s="489"/>
    </row>
    <row r="44" spans="1:5" s="401" customFormat="1" ht="14.25" customHeight="1">
      <c r="A44" s="414">
        <v>42</v>
      </c>
      <c r="B44" s="788" t="s">
        <v>4082</v>
      </c>
      <c r="C44" s="788"/>
      <c r="D44" s="419"/>
      <c r="E44" s="489"/>
    </row>
    <row r="45" spans="1:5" s="401" customFormat="1" ht="14.25" customHeight="1">
      <c r="A45" s="414">
        <v>43</v>
      </c>
      <c r="B45" s="789" t="s">
        <v>4083</v>
      </c>
      <c r="C45" s="789"/>
      <c r="D45" s="419">
        <f>D42-D43</f>
        <v>0</v>
      </c>
      <c r="E45" s="489"/>
    </row>
    <row r="46" spans="1:5" s="401" customFormat="1" ht="14.25" customHeight="1">
      <c r="A46" s="414">
        <v>44</v>
      </c>
      <c r="B46" s="789" t="s">
        <v>4084</v>
      </c>
      <c r="C46" s="789"/>
      <c r="D46" s="419"/>
      <c r="E46" s="489"/>
    </row>
    <row r="47" spans="1:5" s="401" customFormat="1" ht="14.25" customHeight="1">
      <c r="A47" s="414">
        <v>45</v>
      </c>
      <c r="B47" s="789" t="s">
        <v>4085</v>
      </c>
      <c r="C47" s="789"/>
      <c r="D47" s="417">
        <f>D43+D45+D46</f>
        <v>0</v>
      </c>
      <c r="E47" s="489"/>
    </row>
    <row r="48" spans="1:5" s="401" customFormat="1" ht="14.25" customHeight="1">
      <c r="A48" s="414">
        <v>46</v>
      </c>
      <c r="B48" s="788" t="s">
        <v>4086</v>
      </c>
      <c r="C48" s="788"/>
      <c r="D48" s="419"/>
      <c r="E48" s="489"/>
    </row>
    <row r="49" spans="1:10" s="401" customFormat="1" ht="14.25" customHeight="1">
      <c r="A49" s="414">
        <v>47</v>
      </c>
      <c r="B49" s="789" t="s">
        <v>4087</v>
      </c>
      <c r="C49" s="789"/>
      <c r="D49" s="417">
        <f>D47-D48</f>
        <v>0</v>
      </c>
      <c r="E49" s="489"/>
    </row>
    <row r="50" spans="1:10" s="401" customFormat="1" ht="14.25" customHeight="1">
      <c r="A50" s="414">
        <v>48</v>
      </c>
      <c r="B50" s="788" t="s">
        <v>4088</v>
      </c>
      <c r="C50" s="788"/>
      <c r="D50" s="419"/>
      <c r="E50" s="489"/>
    </row>
    <row r="51" spans="1:10" s="401" customFormat="1" ht="14.25" customHeight="1">
      <c r="A51" s="414">
        <v>49</v>
      </c>
      <c r="B51" s="788" t="s">
        <v>4089</v>
      </c>
      <c r="C51" s="788"/>
      <c r="D51" s="419"/>
      <c r="E51" s="489"/>
    </row>
    <row r="52" spans="1:10" s="401" customFormat="1" ht="14.25" customHeight="1">
      <c r="A52" s="414">
        <v>50</v>
      </c>
      <c r="B52" s="789" t="s">
        <v>4090</v>
      </c>
      <c r="C52" s="789"/>
      <c r="D52" s="419"/>
      <c r="E52" s="489"/>
    </row>
    <row r="53" spans="1:10" s="401" customFormat="1" ht="14.25" customHeight="1">
      <c r="A53" s="414">
        <v>51</v>
      </c>
      <c r="B53" s="789" t="s">
        <v>4091</v>
      </c>
      <c r="C53" s="789"/>
      <c r="D53" s="416">
        <f>IF((D49-D50-D51)*D52&gt;0,(D49-D50-D51)*D52,0)</f>
        <v>0</v>
      </c>
      <c r="E53" s="489"/>
    </row>
    <row r="54" spans="1:10" s="401" customFormat="1" ht="24" customHeight="1">
      <c r="A54" s="420">
        <v>52</v>
      </c>
      <c r="B54" s="790" t="s">
        <v>4092</v>
      </c>
      <c r="C54" s="790"/>
      <c r="D54" s="421">
        <f>IF(D49-D50-D51&gt;=0,0,ABS(D49-D50-D51))</f>
        <v>0</v>
      </c>
      <c r="E54" s="489"/>
    </row>
    <row r="56" spans="1:10" ht="20.100000000000001" customHeight="1">
      <c r="A56" s="719" t="s">
        <v>3198</v>
      </c>
      <c r="B56" s="719"/>
      <c r="C56" s="719"/>
      <c r="D56" s="719"/>
    </row>
    <row r="57" spans="1:10" ht="20.100000000000001" customHeight="1">
      <c r="A57" s="787" t="s">
        <v>4015</v>
      </c>
      <c r="B57" s="787"/>
      <c r="C57" s="787"/>
      <c r="D57" s="787"/>
      <c r="E57" s="490"/>
      <c r="F57" s="142"/>
      <c r="G57" s="142"/>
      <c r="H57" s="142"/>
      <c r="I57" s="142"/>
      <c r="J57" s="143"/>
    </row>
    <row r="58" spans="1:10" ht="20.100000000000001" customHeight="1">
      <c r="A58" s="787" t="s">
        <v>4093</v>
      </c>
      <c r="B58" s="787"/>
      <c r="C58" s="787"/>
      <c r="D58" s="787"/>
      <c r="E58" s="490"/>
      <c r="F58" s="142"/>
      <c r="G58" s="142"/>
      <c r="H58" s="142"/>
      <c r="I58" s="142"/>
      <c r="J58" s="143"/>
    </row>
    <row r="59" spans="1:10" ht="20.100000000000001" customHeight="1">
      <c r="A59" s="787" t="s">
        <v>4094</v>
      </c>
      <c r="B59" s="787"/>
      <c r="C59" s="787"/>
      <c r="D59" s="787"/>
      <c r="E59" s="490"/>
      <c r="F59" s="142"/>
      <c r="G59" s="142"/>
      <c r="H59" s="142"/>
      <c r="I59" s="142"/>
      <c r="J59" s="143"/>
    </row>
    <row r="60" spans="1:10" ht="20.100000000000001" customHeight="1">
      <c r="A60" s="787" t="s">
        <v>4095</v>
      </c>
      <c r="B60" s="787"/>
      <c r="C60" s="787"/>
      <c r="D60" s="787"/>
      <c r="E60" s="490"/>
      <c r="F60" s="142"/>
      <c r="G60" s="142"/>
      <c r="H60" s="142"/>
      <c r="I60" s="142"/>
      <c r="J60" s="143"/>
    </row>
    <row r="61" spans="1:10" ht="20.100000000000001" customHeight="1">
      <c r="A61" s="787" t="s">
        <v>4096</v>
      </c>
      <c r="B61" s="787"/>
      <c r="C61" s="787"/>
      <c r="D61" s="787"/>
      <c r="E61" s="490"/>
      <c r="F61" s="142"/>
      <c r="G61" s="142"/>
      <c r="H61" s="142"/>
      <c r="I61" s="142"/>
      <c r="J61" s="142"/>
    </row>
    <row r="62" spans="1:10" ht="20.100000000000001" customHeight="1">
      <c r="A62" s="787" t="s">
        <v>4097</v>
      </c>
      <c r="B62" s="787"/>
      <c r="C62" s="787"/>
      <c r="D62" s="787"/>
      <c r="E62" s="490"/>
      <c r="F62" s="142"/>
      <c r="G62" s="142"/>
      <c r="H62" s="142"/>
      <c r="I62" s="142"/>
      <c r="J62" s="143"/>
    </row>
    <row r="63" spans="1:10" ht="20.100000000000001" customHeight="1">
      <c r="A63" s="787" t="s">
        <v>4098</v>
      </c>
      <c r="B63" s="787"/>
      <c r="C63" s="787"/>
      <c r="D63" s="787"/>
      <c r="E63" s="490"/>
      <c r="F63" s="142"/>
      <c r="G63" s="142"/>
      <c r="H63" s="142"/>
      <c r="I63" s="142"/>
      <c r="J63" s="143"/>
    </row>
    <row r="64" spans="1:10" ht="20.100000000000001" customHeight="1">
      <c r="A64" s="787" t="s">
        <v>4099</v>
      </c>
      <c r="B64" s="787"/>
      <c r="C64" s="787"/>
      <c r="D64" s="787"/>
      <c r="E64" s="490"/>
      <c r="F64" s="142"/>
      <c r="G64" s="142"/>
      <c r="H64" s="142"/>
      <c r="I64" s="143"/>
      <c r="J64" s="143"/>
    </row>
  </sheetData>
  <sheetProtection password="CF88" sheet="1" objects="1" scenarios="1"/>
  <mergeCells count="63">
    <mergeCell ref="A1:D1"/>
    <mergeCell ref="B2:C2"/>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A56:D56"/>
    <mergeCell ref="A62:D62"/>
    <mergeCell ref="A63:D63"/>
    <mergeCell ref="A64:D64"/>
    <mergeCell ref="A57:D57"/>
    <mergeCell ref="A58:D58"/>
    <mergeCell ref="A59:D59"/>
    <mergeCell ref="A60:D60"/>
    <mergeCell ref="A61:D61"/>
  </mergeCells>
  <phoneticPr fontId="54" type="noConversion"/>
  <hyperlinks>
    <hyperlink ref="A57:D57" r:id="rId1" display="财政部 国家税务总局 科技部关于完善研究开发费用税前加计扣除政策的通知（财税〔2015〕119号）" xr:uid="{00000000-0004-0000-2300-000000000000}"/>
    <hyperlink ref="A58:D58" r:id="rId2" display="国家税务总局关于企业研究开发费用税前加计扣除政策有关问题的公告（国家税务总局公告2015年第97号" xr:uid="{00000000-0004-0000-2300-000001000000}"/>
    <hyperlink ref="A59:D59" r:id="rId3" display="财政部 税务总局 科技部关于提高科技型中小企业研究开发费用税前加计扣除比例的通知（财税〔2017〕34号）" xr:uid="{00000000-0004-0000-2300-000002000000}"/>
    <hyperlink ref="A60:D60" r:id="rId4" display="科技部 财政部 国家税务总局关于印发〈科技型中小企业评价办法〉的通知（国科发政〔2017〕115号）" xr:uid="{00000000-0004-0000-2300-000003000000}"/>
    <hyperlink ref="A61:D61" r:id="rId5" display="国家税务总局关于提高科技型中小企业研究开发费用税前加计扣除比例有关问题的公告（国家税务总局公告2017年第18号）" xr:uid="{00000000-0004-0000-2300-000004000000}"/>
    <hyperlink ref="A62:D62" r:id="rId6" display="国家税务总局关于研发费用税前加计扣除归集范围有关问题的公告（国家税务总局公告2017年第40号）" xr:uid="{00000000-0004-0000-2300-000005000000}"/>
    <hyperlink ref="A63:D63" r:id="rId7" display="财政部 税务总局关于企业委托境外研究开发费用税前加计扣除有关政策问题的通知（财税〔2018〕64号）" xr:uid="{00000000-0004-0000-2300-000006000000}"/>
    <hyperlink ref="A64:D64" r:id="rId8" display="财政部 税务总局 科技部关于提高研究开发费税前加计扣除比例的通知（财税〔2018〕99号）" xr:uid="{00000000-0004-0000-2300-000007000000}"/>
  </hyperlinks>
  <printOptions horizontalCentered="1"/>
  <pageMargins left="0.70866141732283472" right="0.70866141732283472" top="0.31496062992125984" bottom="0.2" header="0.31496062992125984" footer="0.2"/>
  <pageSetup paperSize="9" orientation="portrait" r:id="rId9"/>
  <drawing r:id="rId10"/>
  <legacyDrawing r:id="rId11"/>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dimension ref="A1:O56"/>
  <sheetViews>
    <sheetView workbookViewId="0">
      <pane xSplit="2" ySplit="4" topLeftCell="C5" activePane="bottomRight" state="frozen"/>
      <selection pane="topRight"/>
      <selection pane="bottomLeft"/>
      <selection pane="bottomRight" activeCell="O18" sqref="O18"/>
    </sheetView>
  </sheetViews>
  <sheetFormatPr defaultColWidth="9" defaultRowHeight="13.8"/>
  <cols>
    <col min="1" max="1" width="4.6640625" style="2" customWidth="1"/>
    <col min="2" max="2" width="17.33203125" style="2" customWidth="1"/>
    <col min="3" max="3" width="11.88671875" style="2" customWidth="1"/>
    <col min="4" max="4" width="14.44140625" style="2" customWidth="1"/>
    <col min="5" max="5" width="9" style="90"/>
    <col min="6" max="6" width="10.77734375" style="2" customWidth="1"/>
    <col min="7" max="7" width="10" style="2" customWidth="1"/>
    <col min="8" max="8" width="10.6640625" style="2" customWidth="1"/>
    <col min="9" max="9" width="12.44140625" style="2" customWidth="1"/>
    <col min="10" max="10" width="9.88671875" style="2" customWidth="1"/>
    <col min="11" max="11" width="11.77734375" style="107" customWidth="1"/>
    <col min="12" max="12" width="11.77734375" style="2" customWidth="1"/>
    <col min="13" max="13" width="13" style="2" customWidth="1"/>
    <col min="14" max="16384" width="9" style="2"/>
  </cols>
  <sheetData>
    <row r="1" spans="1:13" ht="25.5" customHeight="1">
      <c r="A1" s="800" t="s">
        <v>4100</v>
      </c>
      <c r="B1" s="800"/>
      <c r="C1" s="800"/>
      <c r="D1" s="800"/>
      <c r="E1" s="800"/>
      <c r="F1" s="800"/>
      <c r="G1" s="800"/>
      <c r="H1" s="800"/>
      <c r="I1" s="800"/>
      <c r="J1" s="800"/>
      <c r="K1" s="800"/>
      <c r="L1" s="800"/>
      <c r="M1" s="800"/>
    </row>
    <row r="2" spans="1:13">
      <c r="A2" s="802" t="s">
        <v>3355</v>
      </c>
      <c r="B2" s="804" t="s">
        <v>4101</v>
      </c>
      <c r="C2" s="795" t="s">
        <v>4102</v>
      </c>
      <c r="D2" s="795" t="s">
        <v>4103</v>
      </c>
      <c r="E2" s="795" t="s">
        <v>4104</v>
      </c>
      <c r="F2" s="795" t="s">
        <v>4105</v>
      </c>
      <c r="G2" s="795" t="s">
        <v>4106</v>
      </c>
      <c r="H2" s="795" t="s">
        <v>4107</v>
      </c>
      <c r="I2" s="795" t="s">
        <v>4108</v>
      </c>
      <c r="J2" s="795" t="s">
        <v>4109</v>
      </c>
      <c r="K2" s="795" t="s">
        <v>4110</v>
      </c>
      <c r="L2" s="795"/>
      <c r="M2" s="797" t="s">
        <v>4111</v>
      </c>
    </row>
    <row r="3" spans="1:13">
      <c r="A3" s="803"/>
      <c r="B3" s="805"/>
      <c r="C3" s="796"/>
      <c r="D3" s="796"/>
      <c r="E3" s="796"/>
      <c r="F3" s="796"/>
      <c r="G3" s="796"/>
      <c r="H3" s="796"/>
      <c r="I3" s="796"/>
      <c r="J3" s="796"/>
      <c r="K3" s="110" t="s">
        <v>4112</v>
      </c>
      <c r="L3" s="110" t="s">
        <v>4113</v>
      </c>
      <c r="M3" s="798"/>
    </row>
    <row r="4" spans="1:13">
      <c r="A4" s="803"/>
      <c r="B4" s="805"/>
      <c r="C4" s="109">
        <v>1</v>
      </c>
      <c r="D4" s="109">
        <v>2</v>
      </c>
      <c r="E4" s="109">
        <v>3</v>
      </c>
      <c r="F4" s="109">
        <v>4</v>
      </c>
      <c r="G4" s="109">
        <v>5</v>
      </c>
      <c r="H4" s="109">
        <v>6</v>
      </c>
      <c r="I4" s="109">
        <v>7</v>
      </c>
      <c r="J4" s="110">
        <v>8</v>
      </c>
      <c r="K4" s="110">
        <v>9</v>
      </c>
      <c r="L4" s="110">
        <v>10</v>
      </c>
      <c r="M4" s="125" t="s">
        <v>4114</v>
      </c>
    </row>
    <row r="5" spans="1:13" ht="17.25" customHeight="1">
      <c r="A5" s="108">
        <v>1</v>
      </c>
      <c r="B5" s="806" t="s">
        <v>4115</v>
      </c>
      <c r="C5" s="22"/>
      <c r="D5" s="35"/>
      <c r="E5" s="110"/>
      <c r="F5" s="111"/>
      <c r="G5" s="111"/>
      <c r="H5" s="112"/>
      <c r="I5" s="112"/>
      <c r="J5" s="111"/>
      <c r="K5" s="126">
        <f>IF(AND(E5=$K$3,F5-G5-H5-I5+J5&gt;0),F5-G5-H5-I5+J5,0)</f>
        <v>0</v>
      </c>
      <c r="L5" s="126">
        <f>IF(AND(E5=$L$3,F5-G5-H5-I5+J5&gt;0),F5-G5-H5-I5+J5,0)</f>
        <v>0</v>
      </c>
      <c r="M5" s="127">
        <f>(K5+L5*50%)</f>
        <v>0</v>
      </c>
    </row>
    <row r="6" spans="1:13" ht="17.25" customHeight="1">
      <c r="A6" s="108">
        <v>2</v>
      </c>
      <c r="B6" s="806"/>
      <c r="C6" s="22"/>
      <c r="D6" s="35"/>
      <c r="E6" s="110"/>
      <c r="F6" s="111"/>
      <c r="G6" s="79"/>
      <c r="H6" s="112"/>
      <c r="I6" s="112"/>
      <c r="J6" s="79"/>
      <c r="K6" s="128">
        <f>F6-G6-H6-I6+J6</f>
        <v>0</v>
      </c>
      <c r="L6" s="128">
        <f>IF(AND(E6=$L$3,F6-G6-H6-I6+J6&gt;0),F6-G6-H6-I6+J6,0)</f>
        <v>0</v>
      </c>
      <c r="M6" s="127">
        <f>(K6+L6*50%)</f>
        <v>0</v>
      </c>
    </row>
    <row r="7" spans="1:13" ht="17.25" customHeight="1">
      <c r="A7" s="108">
        <v>3</v>
      </c>
      <c r="B7" s="806"/>
      <c r="C7" s="110" t="s">
        <v>4116</v>
      </c>
      <c r="D7" s="113" t="s">
        <v>3252</v>
      </c>
      <c r="E7" s="113" t="s">
        <v>3252</v>
      </c>
      <c r="F7" s="114">
        <f>SUM(F5:F6)</f>
        <v>0</v>
      </c>
      <c r="G7" s="114">
        <f t="shared" ref="G7:L7" si="0">SUM(G5:G6)</f>
        <v>0</v>
      </c>
      <c r="H7" s="114">
        <f t="shared" si="0"/>
        <v>0</v>
      </c>
      <c r="I7" s="114">
        <f t="shared" si="0"/>
        <v>0</v>
      </c>
      <c r="J7" s="114">
        <f t="shared" si="0"/>
        <v>0</v>
      </c>
      <c r="K7" s="129">
        <f t="shared" si="0"/>
        <v>0</v>
      </c>
      <c r="L7" s="114">
        <f t="shared" si="0"/>
        <v>0</v>
      </c>
      <c r="M7" s="127">
        <f>(K7+L7*50%)</f>
        <v>0</v>
      </c>
    </row>
    <row r="8" spans="1:13" ht="17.25" customHeight="1">
      <c r="A8" s="108">
        <v>4</v>
      </c>
      <c r="B8" s="806" t="s">
        <v>4117</v>
      </c>
      <c r="C8" s="34"/>
      <c r="D8" s="35"/>
      <c r="E8" s="110"/>
      <c r="F8" s="111"/>
      <c r="G8" s="79"/>
      <c r="H8" s="112"/>
      <c r="I8" s="112"/>
      <c r="J8" s="112"/>
      <c r="K8" s="130">
        <f>IF(AND(E8=$K$3,F8-G8-H8-I8+J8&gt;0),F8-G8-H8-I8+J8,0)</f>
        <v>0</v>
      </c>
      <c r="L8" s="131">
        <f>IF(AND(E8=$L$3,F8-G8-H8-I8+J8&gt;0),F8-G8-H8-I8+J8,0)</f>
        <v>0</v>
      </c>
      <c r="M8" s="127">
        <f t="shared" ref="M8:M13" si="1">(K8+L8*50%)</f>
        <v>0</v>
      </c>
    </row>
    <row r="9" spans="1:13" ht="17.25" customHeight="1">
      <c r="A9" s="108">
        <v>5</v>
      </c>
      <c r="B9" s="806"/>
      <c r="C9" s="34"/>
      <c r="D9" s="35"/>
      <c r="E9" s="110"/>
      <c r="F9" s="111"/>
      <c r="G9" s="79"/>
      <c r="H9" s="112"/>
      <c r="I9" s="112"/>
      <c r="J9" s="79"/>
      <c r="K9" s="130">
        <f>IF(AND(E9=$K$3,F9-G9-H9-I9+J9&gt;0),F9-G9-H9-I9+J9,0)</f>
        <v>0</v>
      </c>
      <c r="L9" s="131">
        <f>IF(AND(E9=$L$3,F9-G9-H9-I9+J9&gt;0),F9-G9-H9-I9+J9,0)</f>
        <v>0</v>
      </c>
      <c r="M9" s="127">
        <f t="shared" si="1"/>
        <v>0</v>
      </c>
    </row>
    <row r="10" spans="1:13" ht="17.25" customHeight="1">
      <c r="A10" s="108">
        <v>6</v>
      </c>
      <c r="B10" s="806"/>
      <c r="C10" s="110" t="s">
        <v>4116</v>
      </c>
      <c r="D10" s="113" t="s">
        <v>3252</v>
      </c>
      <c r="E10" s="113" t="s">
        <v>3252</v>
      </c>
      <c r="F10" s="114">
        <f>SUM(F8:F9)</f>
        <v>0</v>
      </c>
      <c r="G10" s="114">
        <f t="shared" ref="G10:L10" si="2">SUM(G8:G9)</f>
        <v>0</v>
      </c>
      <c r="H10" s="114">
        <f t="shared" si="2"/>
        <v>0</v>
      </c>
      <c r="I10" s="114">
        <f t="shared" si="2"/>
        <v>0</v>
      </c>
      <c r="J10" s="114">
        <f t="shared" si="2"/>
        <v>0</v>
      </c>
      <c r="K10" s="129">
        <f t="shared" si="2"/>
        <v>0</v>
      </c>
      <c r="L10" s="114">
        <f t="shared" si="2"/>
        <v>0</v>
      </c>
      <c r="M10" s="127">
        <f t="shared" si="1"/>
        <v>0</v>
      </c>
    </row>
    <row r="11" spans="1:13" ht="17.25" customHeight="1">
      <c r="A11" s="108">
        <v>7</v>
      </c>
      <c r="B11" s="806" t="s">
        <v>4118</v>
      </c>
      <c r="C11" s="34"/>
      <c r="D11" s="35"/>
      <c r="E11" s="110"/>
      <c r="F11" s="111"/>
      <c r="G11" s="112"/>
      <c r="H11" s="112"/>
      <c r="I11" s="112"/>
      <c r="J11" s="112"/>
      <c r="K11" s="129">
        <f>IF(AND(E11=$K$3,F11-G11-H11-I11+J11&gt;0),F11-G11-H11-I11+J11,0)</f>
        <v>0</v>
      </c>
      <c r="L11" s="132">
        <f>IF(AND(E11=$L$3,F11-G11-H11-I11+J11&gt;0),F11-G11-H11-I11+J11,0)</f>
        <v>0</v>
      </c>
      <c r="M11" s="127">
        <f t="shared" si="1"/>
        <v>0</v>
      </c>
    </row>
    <row r="12" spans="1:13" ht="17.25" customHeight="1">
      <c r="A12" s="108">
        <v>8</v>
      </c>
      <c r="B12" s="806"/>
      <c r="C12" s="34"/>
      <c r="D12" s="35"/>
      <c r="E12" s="110"/>
      <c r="F12" s="111"/>
      <c r="G12" s="79"/>
      <c r="H12" s="112"/>
      <c r="I12" s="112"/>
      <c r="J12" s="79"/>
      <c r="K12" s="128">
        <f>IF(AND(E12=$K$3,F12-G12-H12-I12+J12&gt;0),F12-G12-H12-I12+J12,0)</f>
        <v>0</v>
      </c>
      <c r="L12" s="133">
        <f>IF(AND(E12=$L$3,F12-G12-H12-I12+J12&gt;0),F12-G12-H12-I12+J12,0)</f>
        <v>0</v>
      </c>
      <c r="M12" s="127">
        <f t="shared" si="1"/>
        <v>0</v>
      </c>
    </row>
    <row r="13" spans="1:13" ht="17.25" customHeight="1">
      <c r="A13" s="108">
        <v>9</v>
      </c>
      <c r="B13" s="806"/>
      <c r="C13" s="110" t="s">
        <v>4116</v>
      </c>
      <c r="D13" s="113" t="s">
        <v>3252</v>
      </c>
      <c r="E13" s="113" t="s">
        <v>3252</v>
      </c>
      <c r="F13" s="114">
        <f>SUM(F11:F12)</f>
        <v>0</v>
      </c>
      <c r="G13" s="114">
        <f t="shared" ref="G13:L13" si="3">SUM(G11:G12)</f>
        <v>0</v>
      </c>
      <c r="H13" s="114">
        <f t="shared" si="3"/>
        <v>0</v>
      </c>
      <c r="I13" s="114">
        <f t="shared" si="3"/>
        <v>0</v>
      </c>
      <c r="J13" s="114">
        <f t="shared" si="3"/>
        <v>0</v>
      </c>
      <c r="K13" s="129">
        <f t="shared" si="3"/>
        <v>0</v>
      </c>
      <c r="L13" s="114">
        <f t="shared" si="3"/>
        <v>0</v>
      </c>
      <c r="M13" s="127">
        <f t="shared" si="1"/>
        <v>0</v>
      </c>
    </row>
    <row r="14" spans="1:13" ht="17.25" customHeight="1">
      <c r="A14" s="108">
        <v>10</v>
      </c>
      <c r="B14" s="806" t="s">
        <v>4119</v>
      </c>
      <c r="C14" s="34"/>
      <c r="D14" s="24" t="s">
        <v>3252</v>
      </c>
      <c r="E14" s="100" t="s">
        <v>3252</v>
      </c>
      <c r="F14" s="111"/>
      <c r="G14" s="79"/>
      <c r="H14" s="112"/>
      <c r="I14" s="112"/>
      <c r="J14" s="112"/>
      <c r="K14" s="134" t="s">
        <v>3252</v>
      </c>
      <c r="L14" s="113" t="s">
        <v>3252</v>
      </c>
      <c r="M14" s="127" t="s">
        <v>3252</v>
      </c>
    </row>
    <row r="15" spans="1:13" ht="17.25" customHeight="1">
      <c r="A15" s="108">
        <v>11</v>
      </c>
      <c r="B15" s="806"/>
      <c r="C15" s="34"/>
      <c r="D15" s="24" t="s">
        <v>3252</v>
      </c>
      <c r="E15" s="100" t="s">
        <v>3252</v>
      </c>
      <c r="F15" s="112"/>
      <c r="G15" s="79"/>
      <c r="H15" s="112"/>
      <c r="I15" s="112"/>
      <c r="J15" s="112"/>
      <c r="K15" s="134" t="s">
        <v>3252</v>
      </c>
      <c r="L15" s="113" t="s">
        <v>3252</v>
      </c>
      <c r="M15" s="127" t="s">
        <v>3252</v>
      </c>
    </row>
    <row r="16" spans="1:13" ht="17.25" customHeight="1">
      <c r="A16" s="108">
        <v>12</v>
      </c>
      <c r="B16" s="806"/>
      <c r="C16" s="110" t="s">
        <v>4116</v>
      </c>
      <c r="D16" s="113" t="s">
        <v>3252</v>
      </c>
      <c r="E16" s="113" t="s">
        <v>3252</v>
      </c>
      <c r="F16" s="114">
        <f>SUM(F14:F15)</f>
        <v>0</v>
      </c>
      <c r="G16" s="114">
        <f>SUM(G14:G15)</f>
        <v>0</v>
      </c>
      <c r="H16" s="114">
        <f>SUM(H14:H15)</f>
        <v>0</v>
      </c>
      <c r="I16" s="114">
        <f>SUM(I14:I15)</f>
        <v>0</v>
      </c>
      <c r="J16" s="114">
        <f>SUM(J14:J15)</f>
        <v>0</v>
      </c>
      <c r="K16" s="129"/>
      <c r="L16" s="132"/>
      <c r="M16" s="127">
        <f t="shared" ref="M16:M31" si="4">(K16+L16*50%)</f>
        <v>0</v>
      </c>
    </row>
    <row r="17" spans="1:13" ht="17.25" customHeight="1">
      <c r="A17" s="108">
        <v>13</v>
      </c>
      <c r="B17" s="806" t="s">
        <v>4120</v>
      </c>
      <c r="C17" s="34"/>
      <c r="D17" s="24" t="s">
        <v>3252</v>
      </c>
      <c r="E17" s="110"/>
      <c r="F17" s="112"/>
      <c r="G17" s="79"/>
      <c r="H17" s="112"/>
      <c r="I17" s="112"/>
      <c r="J17" s="112"/>
      <c r="K17" s="129">
        <f>IF(AND(E17=$K$3,F17-G17-H17-I17+J17&gt;0),F17-G17-H17-I17+J17,0)</f>
        <v>0</v>
      </c>
      <c r="L17" s="132">
        <f>IF(AND(E17=$L$3,F17-G17-H17-I17+J17&gt;0),F17-G17-H17-I17+J17,0)</f>
        <v>0</v>
      </c>
      <c r="M17" s="127">
        <f t="shared" si="4"/>
        <v>0</v>
      </c>
    </row>
    <row r="18" spans="1:13" ht="17.25" customHeight="1">
      <c r="A18" s="108">
        <v>14</v>
      </c>
      <c r="B18" s="806"/>
      <c r="C18" s="34"/>
      <c r="D18" s="24" t="s">
        <v>3252</v>
      </c>
      <c r="E18" s="110"/>
      <c r="F18" s="111"/>
      <c r="G18" s="79"/>
      <c r="H18" s="112"/>
      <c r="I18" s="112"/>
      <c r="J18" s="79"/>
      <c r="K18" s="128">
        <f>IF(AND(E18=$K$3,F18-G18-H18-I18+J18&gt;0),F18-G18-H18-I18+J18,0)</f>
        <v>0</v>
      </c>
      <c r="L18" s="133">
        <f>IF(AND(E18=$L$3,F18-G18-H18-I18+J18&gt;0),F18-G18-H18-I18+J18,0)</f>
        <v>0</v>
      </c>
      <c r="M18" s="127">
        <f t="shared" si="4"/>
        <v>0</v>
      </c>
    </row>
    <row r="19" spans="1:13" ht="17.25" customHeight="1">
      <c r="A19" s="108">
        <v>15</v>
      </c>
      <c r="B19" s="806"/>
      <c r="C19" s="110" t="s">
        <v>4116</v>
      </c>
      <c r="D19" s="113" t="s">
        <v>3252</v>
      </c>
      <c r="E19" s="113" t="s">
        <v>3252</v>
      </c>
      <c r="F19" s="114">
        <f>SUM(F17:F18)</f>
        <v>0</v>
      </c>
      <c r="G19" s="114">
        <f t="shared" ref="G19:L19" si="5">SUM(G17:G18)</f>
        <v>0</v>
      </c>
      <c r="H19" s="114">
        <f t="shared" si="5"/>
        <v>0</v>
      </c>
      <c r="I19" s="114">
        <f t="shared" si="5"/>
        <v>0</v>
      </c>
      <c r="J19" s="114">
        <f t="shared" si="5"/>
        <v>0</v>
      </c>
      <c r="K19" s="129">
        <f t="shared" si="5"/>
        <v>0</v>
      </c>
      <c r="L19" s="114">
        <f t="shared" si="5"/>
        <v>0</v>
      </c>
      <c r="M19" s="127">
        <f t="shared" si="4"/>
        <v>0</v>
      </c>
    </row>
    <row r="20" spans="1:13" ht="17.25" customHeight="1">
      <c r="A20" s="108">
        <v>16</v>
      </c>
      <c r="B20" s="806" t="s">
        <v>4121</v>
      </c>
      <c r="C20" s="34"/>
      <c r="D20" s="24" t="s">
        <v>3252</v>
      </c>
      <c r="E20" s="110"/>
      <c r="F20" s="111"/>
      <c r="G20" s="79"/>
      <c r="H20" s="112"/>
      <c r="I20" s="112"/>
      <c r="J20" s="112"/>
      <c r="K20" s="128">
        <f>IF(AND(E20=$K$3,F20-G20-H20-I20+J20&gt;0),F20-G20-H20-I20+J20,0)</f>
        <v>0</v>
      </c>
      <c r="L20" s="133">
        <f>IF(AND(E20=$L$3,F20-G20-H20-I20+J20&gt;0),F20-G20-H20-I20+J20,0)</f>
        <v>0</v>
      </c>
      <c r="M20" s="127">
        <f t="shared" si="4"/>
        <v>0</v>
      </c>
    </row>
    <row r="21" spans="1:13" ht="17.25" customHeight="1">
      <c r="A21" s="108">
        <v>17</v>
      </c>
      <c r="B21" s="806"/>
      <c r="C21" s="34"/>
      <c r="D21" s="24" t="s">
        <v>3252</v>
      </c>
      <c r="E21" s="110"/>
      <c r="F21" s="111"/>
      <c r="G21" s="79"/>
      <c r="H21" s="112"/>
      <c r="I21" s="112"/>
      <c r="J21" s="79"/>
      <c r="K21" s="128">
        <f>IF(AND(E21=$K$3,F21-G21-H21-I21+J21&gt;0),F21-G21-H21-I21+J21,0)</f>
        <v>0</v>
      </c>
      <c r="L21" s="133">
        <f>IF(AND(E21=$L$3,F21-G21-H21-I21+J21&gt;0),F21-G21-H21-I21+J21,0)</f>
        <v>0</v>
      </c>
      <c r="M21" s="127">
        <f t="shared" si="4"/>
        <v>0</v>
      </c>
    </row>
    <row r="22" spans="1:13" ht="17.25" customHeight="1">
      <c r="A22" s="108">
        <v>18</v>
      </c>
      <c r="B22" s="806"/>
      <c r="C22" s="110" t="s">
        <v>4116</v>
      </c>
      <c r="D22" s="113" t="s">
        <v>3252</v>
      </c>
      <c r="E22" s="113" t="s">
        <v>3252</v>
      </c>
      <c r="F22" s="114">
        <f>SUM(F20:F21)</f>
        <v>0</v>
      </c>
      <c r="G22" s="114">
        <f t="shared" ref="G22:L22" si="6">SUM(G20:G21)</f>
        <v>0</v>
      </c>
      <c r="H22" s="114">
        <f t="shared" si="6"/>
        <v>0</v>
      </c>
      <c r="I22" s="114">
        <f t="shared" si="6"/>
        <v>0</v>
      </c>
      <c r="J22" s="114">
        <f t="shared" si="6"/>
        <v>0</v>
      </c>
      <c r="K22" s="129">
        <f t="shared" si="6"/>
        <v>0</v>
      </c>
      <c r="L22" s="114">
        <f t="shared" si="6"/>
        <v>0</v>
      </c>
      <c r="M22" s="127">
        <f t="shared" si="4"/>
        <v>0</v>
      </c>
    </row>
    <row r="23" spans="1:13" ht="17.25" customHeight="1">
      <c r="A23" s="108">
        <v>19</v>
      </c>
      <c r="B23" s="806" t="s">
        <v>4122</v>
      </c>
      <c r="C23" s="115"/>
      <c r="D23" s="116" t="s">
        <v>3252</v>
      </c>
      <c r="E23" s="110"/>
      <c r="F23" s="117"/>
      <c r="G23" s="117"/>
      <c r="H23" s="117"/>
      <c r="I23" s="117"/>
      <c r="J23" s="117"/>
      <c r="K23" s="129"/>
      <c r="L23" s="114"/>
      <c r="M23" s="127">
        <f t="shared" si="4"/>
        <v>0</v>
      </c>
    </row>
    <row r="24" spans="1:13" ht="17.25" customHeight="1">
      <c r="A24" s="108">
        <v>20</v>
      </c>
      <c r="B24" s="806"/>
      <c r="C24" s="115"/>
      <c r="D24" s="116" t="s">
        <v>3252</v>
      </c>
      <c r="E24" s="110"/>
      <c r="F24" s="117"/>
      <c r="G24" s="117"/>
      <c r="H24" s="117"/>
      <c r="I24" s="117"/>
      <c r="J24" s="117"/>
      <c r="K24" s="129"/>
      <c r="L24" s="114"/>
      <c r="M24" s="127">
        <f t="shared" si="4"/>
        <v>0</v>
      </c>
    </row>
    <row r="25" spans="1:13" ht="17.25" customHeight="1">
      <c r="A25" s="108">
        <v>21</v>
      </c>
      <c r="B25" s="806"/>
      <c r="C25" s="110" t="s">
        <v>4116</v>
      </c>
      <c r="D25" s="113" t="s">
        <v>3252</v>
      </c>
      <c r="E25" s="113" t="s">
        <v>3252</v>
      </c>
      <c r="F25" s="114">
        <f>SUM(F23:F24)</f>
        <v>0</v>
      </c>
      <c r="G25" s="114">
        <f t="shared" ref="G25:J25" si="7">SUM(G23:G24)</f>
        <v>0</v>
      </c>
      <c r="H25" s="114">
        <f t="shared" si="7"/>
        <v>0</v>
      </c>
      <c r="I25" s="114">
        <f t="shared" si="7"/>
        <v>0</v>
      </c>
      <c r="J25" s="114">
        <f t="shared" si="7"/>
        <v>0</v>
      </c>
      <c r="K25" s="114">
        <f t="shared" ref="K25" si="8">SUM(K23:K24)</f>
        <v>0</v>
      </c>
      <c r="L25" s="114">
        <f t="shared" ref="L25" si="9">SUM(L23:L24)</f>
        <v>0</v>
      </c>
      <c r="M25" s="127">
        <f t="shared" si="4"/>
        <v>0</v>
      </c>
    </row>
    <row r="26" spans="1:13" ht="17.25" customHeight="1">
      <c r="A26" s="108">
        <v>22</v>
      </c>
      <c r="B26" s="806" t="s">
        <v>4123</v>
      </c>
      <c r="C26" s="118"/>
      <c r="D26" s="119" t="s">
        <v>3252</v>
      </c>
      <c r="E26" s="110"/>
      <c r="F26" s="117"/>
      <c r="G26" s="117"/>
      <c r="H26" s="117"/>
      <c r="I26" s="117"/>
      <c r="J26" s="117"/>
      <c r="K26" s="129"/>
      <c r="L26" s="114"/>
      <c r="M26" s="127">
        <f t="shared" si="4"/>
        <v>0</v>
      </c>
    </row>
    <row r="27" spans="1:13" ht="17.25" customHeight="1">
      <c r="A27" s="108">
        <v>23</v>
      </c>
      <c r="B27" s="806"/>
      <c r="C27" s="118"/>
      <c r="D27" s="119" t="s">
        <v>3252</v>
      </c>
      <c r="E27" s="110"/>
      <c r="F27" s="117"/>
      <c r="G27" s="117"/>
      <c r="H27" s="117"/>
      <c r="I27" s="117"/>
      <c r="J27" s="117"/>
      <c r="K27" s="129"/>
      <c r="L27" s="114"/>
      <c r="M27" s="127">
        <f t="shared" si="4"/>
        <v>0</v>
      </c>
    </row>
    <row r="28" spans="1:13" ht="17.25" customHeight="1">
      <c r="A28" s="108">
        <v>24</v>
      </c>
      <c r="B28" s="806"/>
      <c r="C28" s="110" t="s">
        <v>4116</v>
      </c>
      <c r="D28" s="113" t="s">
        <v>3252</v>
      </c>
      <c r="E28" s="113" t="s">
        <v>3252</v>
      </c>
      <c r="F28" s="114"/>
      <c r="G28" s="114"/>
      <c r="H28" s="114"/>
      <c r="I28" s="114"/>
      <c r="J28" s="114"/>
      <c r="K28" s="129"/>
      <c r="L28" s="114"/>
      <c r="M28" s="127">
        <f t="shared" si="4"/>
        <v>0</v>
      </c>
    </row>
    <row r="29" spans="1:13" ht="17.25" customHeight="1">
      <c r="A29" s="108">
        <v>25</v>
      </c>
      <c r="B29" s="806" t="s">
        <v>3703</v>
      </c>
      <c r="C29" s="34"/>
      <c r="D29" s="34"/>
      <c r="E29" s="110"/>
      <c r="F29" s="111"/>
      <c r="G29" s="79"/>
      <c r="H29" s="112"/>
      <c r="I29" s="112"/>
      <c r="J29" s="112"/>
      <c r="K29" s="128">
        <f>IF(AND(E29=$K$3,F29-G29-H29-I29+J29&gt;0),F29-G29-H29-I29+J29,0)</f>
        <v>0</v>
      </c>
      <c r="L29" s="133">
        <f>IF(AND(E29=$L$3,F29-G29-H29-I29+J29&gt;0),F29-G29-H29-I29+J29,0)</f>
        <v>0</v>
      </c>
      <c r="M29" s="127">
        <f t="shared" si="4"/>
        <v>0</v>
      </c>
    </row>
    <row r="30" spans="1:13" ht="17.25" customHeight="1">
      <c r="A30" s="108">
        <v>26</v>
      </c>
      <c r="B30" s="806"/>
      <c r="C30" s="34"/>
      <c r="D30" s="34"/>
      <c r="E30" s="110"/>
      <c r="F30" s="111"/>
      <c r="G30" s="79"/>
      <c r="H30" s="112"/>
      <c r="I30" s="112"/>
      <c r="J30" s="79"/>
      <c r="K30" s="128">
        <f>IF(AND(E30=$K$3,F30-G30-H30-I30+J30&gt;0),F30-G30-H30-I30+J30,0)</f>
        <v>0</v>
      </c>
      <c r="L30" s="133">
        <f>IF(AND(E30=$L$3,F30-G30-H30-I30+J30&gt;0),F30-G30-H30-I30+J30,0)</f>
        <v>0</v>
      </c>
      <c r="M30" s="127">
        <f t="shared" si="4"/>
        <v>0</v>
      </c>
    </row>
    <row r="31" spans="1:13" ht="17.25" customHeight="1">
      <c r="A31" s="108">
        <v>27</v>
      </c>
      <c r="B31" s="806"/>
      <c r="C31" s="110" t="s">
        <v>4116</v>
      </c>
      <c r="D31" s="113" t="s">
        <v>3252</v>
      </c>
      <c r="E31" s="113" t="s">
        <v>3252</v>
      </c>
      <c r="F31" s="114">
        <f>SUM(F29:F30)</f>
        <v>0</v>
      </c>
      <c r="G31" s="114">
        <f t="shared" ref="G31:L31" si="10">SUM(G29:G30)</f>
        <v>0</v>
      </c>
      <c r="H31" s="114">
        <f t="shared" si="10"/>
        <v>0</v>
      </c>
      <c r="I31" s="114">
        <f t="shared" si="10"/>
        <v>0</v>
      </c>
      <c r="J31" s="114">
        <f t="shared" si="10"/>
        <v>0</v>
      </c>
      <c r="K31" s="129">
        <f t="shared" si="10"/>
        <v>0</v>
      </c>
      <c r="L31" s="114">
        <f t="shared" si="10"/>
        <v>0</v>
      </c>
      <c r="M31" s="127">
        <f t="shared" si="4"/>
        <v>0</v>
      </c>
    </row>
    <row r="32" spans="1:13" ht="17.25" customHeight="1">
      <c r="A32" s="120">
        <v>28</v>
      </c>
      <c r="B32" s="121" t="s">
        <v>4024</v>
      </c>
      <c r="C32" s="122" t="s">
        <v>3252</v>
      </c>
      <c r="D32" s="122" t="s">
        <v>3252</v>
      </c>
      <c r="E32" s="122" t="s">
        <v>3252</v>
      </c>
      <c r="F32" s="123">
        <f>F7+F10+F13+F16+F19+F22+F31</f>
        <v>0</v>
      </c>
      <c r="G32" s="123">
        <f t="shared" ref="G32:M32" si="11">G7+G10+G13+G16+G19+G22+G31</f>
        <v>0</v>
      </c>
      <c r="H32" s="123">
        <f t="shared" si="11"/>
        <v>0</v>
      </c>
      <c r="I32" s="123">
        <f t="shared" si="11"/>
        <v>0</v>
      </c>
      <c r="J32" s="123">
        <f t="shared" si="11"/>
        <v>0</v>
      </c>
      <c r="K32" s="135">
        <f t="shared" si="11"/>
        <v>0</v>
      </c>
      <c r="L32" s="123">
        <f t="shared" si="11"/>
        <v>0</v>
      </c>
      <c r="M32" s="136">
        <f t="shared" si="11"/>
        <v>0</v>
      </c>
    </row>
    <row r="34" spans="1:15" s="53" customFormat="1" ht="20.100000000000001" customHeight="1">
      <c r="A34" s="801" t="s">
        <v>3198</v>
      </c>
      <c r="B34" s="801"/>
      <c r="E34" s="124"/>
      <c r="K34" s="137"/>
    </row>
    <row r="35" spans="1:15" s="53" customFormat="1" ht="20.100000000000001" customHeight="1">
      <c r="A35" s="773" t="s">
        <v>4124</v>
      </c>
      <c r="B35" s="773"/>
      <c r="C35" s="773"/>
      <c r="D35" s="773"/>
      <c r="E35" s="773"/>
      <c r="F35" s="773"/>
      <c r="G35" s="773"/>
      <c r="H35" s="773"/>
      <c r="I35" s="773"/>
      <c r="J35" s="773"/>
      <c r="K35" s="95"/>
      <c r="L35" s="95"/>
      <c r="M35" s="95"/>
      <c r="N35" s="95"/>
    </row>
    <row r="36" spans="1:15" s="53" customFormat="1" ht="20.100000000000001" customHeight="1">
      <c r="A36" s="773" t="s">
        <v>4125</v>
      </c>
      <c r="B36" s="773"/>
      <c r="C36" s="773"/>
      <c r="D36" s="773"/>
      <c r="E36" s="773"/>
      <c r="F36" s="773"/>
      <c r="G36" s="773"/>
      <c r="H36" s="773"/>
      <c r="I36" s="773"/>
      <c r="J36" s="773"/>
      <c r="K36" s="95"/>
      <c r="L36" s="95"/>
      <c r="M36" s="95"/>
      <c r="N36" s="95"/>
    </row>
    <row r="37" spans="1:15" s="53" customFormat="1" ht="20.100000000000001" customHeight="1">
      <c r="A37" s="773" t="s">
        <v>4126</v>
      </c>
      <c r="B37" s="773"/>
      <c r="C37" s="773"/>
      <c r="D37" s="773"/>
      <c r="E37" s="773"/>
      <c r="F37" s="773"/>
      <c r="G37" s="773"/>
      <c r="H37" s="773"/>
      <c r="I37" s="773"/>
      <c r="J37" s="773"/>
      <c r="K37" s="95"/>
      <c r="L37" s="95"/>
      <c r="M37" s="95"/>
      <c r="N37" s="95"/>
    </row>
    <row r="38" spans="1:15" s="53" customFormat="1" ht="20.100000000000001" customHeight="1">
      <c r="A38" s="774" t="s">
        <v>4127</v>
      </c>
      <c r="B38" s="774"/>
      <c r="C38" s="774"/>
      <c r="D38" s="774"/>
      <c r="E38" s="774"/>
      <c r="F38" s="774"/>
      <c r="G38" s="774"/>
      <c r="H38" s="774"/>
      <c r="I38" s="774"/>
      <c r="J38" s="774"/>
      <c r="K38" s="95"/>
      <c r="L38" s="95"/>
      <c r="M38" s="95"/>
      <c r="N38" s="95"/>
    </row>
    <row r="39" spans="1:15" s="53" customFormat="1" ht="20.100000000000001" customHeight="1">
      <c r="A39" s="774" t="s">
        <v>4128</v>
      </c>
      <c r="B39" s="774"/>
      <c r="C39" s="774"/>
      <c r="D39" s="774"/>
      <c r="E39" s="774"/>
      <c r="F39" s="774"/>
      <c r="G39" s="774"/>
      <c r="H39" s="774"/>
      <c r="I39" s="774"/>
      <c r="J39" s="774"/>
      <c r="K39" s="95"/>
      <c r="L39" s="95"/>
      <c r="M39" s="95"/>
      <c r="N39" s="95"/>
    </row>
    <row r="40" spans="1:15" s="53" customFormat="1" ht="20.100000000000001" customHeight="1">
      <c r="A40" s="774" t="s">
        <v>4129</v>
      </c>
      <c r="B40" s="774"/>
      <c r="C40" s="774"/>
      <c r="D40" s="774"/>
      <c r="E40" s="774"/>
      <c r="F40" s="774"/>
      <c r="G40" s="774"/>
      <c r="H40" s="774"/>
      <c r="I40" s="774"/>
      <c r="J40" s="774"/>
      <c r="K40" s="95"/>
      <c r="L40" s="95"/>
      <c r="M40" s="95"/>
      <c r="N40" s="95"/>
    </row>
    <row r="41" spans="1:15" s="53" customFormat="1" ht="20.100000000000001" customHeight="1">
      <c r="A41" s="799" t="s">
        <v>4130</v>
      </c>
      <c r="B41" s="799"/>
      <c r="C41" s="799"/>
      <c r="D41" s="799"/>
      <c r="E41" s="799"/>
      <c r="F41" s="799"/>
      <c r="G41" s="799"/>
      <c r="H41" s="799"/>
      <c r="I41" s="799"/>
      <c r="J41" s="799"/>
      <c r="K41" s="95"/>
      <c r="L41" s="95"/>
      <c r="M41" s="95"/>
      <c r="N41" s="95"/>
      <c r="O41" s="138" t="s">
        <v>4002</v>
      </c>
    </row>
    <row r="42" spans="1:15" s="53" customFormat="1" ht="20.100000000000001" customHeight="1">
      <c r="A42" s="774" t="s">
        <v>4131</v>
      </c>
      <c r="B42" s="774"/>
      <c r="C42" s="774"/>
      <c r="D42" s="774"/>
      <c r="E42" s="774"/>
      <c r="F42" s="774"/>
      <c r="G42" s="774"/>
      <c r="H42" s="774"/>
      <c r="I42" s="774"/>
      <c r="J42" s="774"/>
      <c r="K42" s="95"/>
      <c r="L42" s="95"/>
      <c r="M42" s="95"/>
      <c r="N42" s="95"/>
    </row>
    <row r="43" spans="1:15" s="53" customFormat="1" ht="20.100000000000001" customHeight="1">
      <c r="A43" s="773" t="s">
        <v>4132</v>
      </c>
      <c r="B43" s="773"/>
      <c r="C43" s="773"/>
      <c r="D43" s="773"/>
      <c r="E43" s="773"/>
      <c r="F43" s="773"/>
      <c r="G43" s="773"/>
      <c r="H43" s="773"/>
      <c r="I43" s="773"/>
      <c r="J43" s="773"/>
      <c r="K43" s="773"/>
      <c r="L43" s="95"/>
      <c r="M43" s="95"/>
      <c r="N43" s="95"/>
    </row>
    <row r="44" spans="1:15" s="53" customFormat="1" ht="20.100000000000001" customHeight="1">
      <c r="A44" s="773" t="s">
        <v>4133</v>
      </c>
      <c r="B44" s="773"/>
      <c r="C44" s="773"/>
      <c r="D44" s="773"/>
      <c r="E44" s="773"/>
      <c r="F44" s="773"/>
      <c r="G44" s="773"/>
      <c r="H44" s="773"/>
      <c r="I44" s="773"/>
      <c r="J44" s="773"/>
      <c r="K44" s="773"/>
      <c r="L44" s="95"/>
      <c r="M44" s="95"/>
      <c r="N44" s="95"/>
    </row>
    <row r="45" spans="1:15" s="53" customFormat="1" ht="20.100000000000001" customHeight="1">
      <c r="A45" s="773" t="s">
        <v>4134</v>
      </c>
      <c r="B45" s="773"/>
      <c r="C45" s="773"/>
      <c r="D45" s="773"/>
      <c r="E45" s="773"/>
      <c r="F45" s="773"/>
      <c r="G45" s="773"/>
      <c r="H45" s="773"/>
      <c r="I45" s="773"/>
      <c r="J45" s="773"/>
      <c r="K45" s="773"/>
      <c r="L45" s="95"/>
      <c r="M45" s="95"/>
      <c r="N45" s="95"/>
    </row>
    <row r="46" spans="1:15" s="53" customFormat="1" ht="20.100000000000001" customHeight="1">
      <c r="A46" s="773" t="s">
        <v>4135</v>
      </c>
      <c r="B46" s="773"/>
      <c r="C46" s="773"/>
      <c r="D46" s="773"/>
      <c r="E46" s="773"/>
      <c r="F46" s="773"/>
      <c r="G46" s="773"/>
      <c r="H46" s="773"/>
      <c r="I46" s="773"/>
      <c r="J46" s="773"/>
      <c r="K46" s="773"/>
      <c r="L46" s="95"/>
      <c r="M46" s="95"/>
      <c r="N46" s="95"/>
    </row>
    <row r="47" spans="1:15" s="53" customFormat="1" ht="20.100000000000001" customHeight="1">
      <c r="A47" s="773" t="s">
        <v>4136</v>
      </c>
      <c r="B47" s="773"/>
      <c r="C47" s="773"/>
      <c r="D47" s="773"/>
      <c r="E47" s="773"/>
      <c r="F47" s="773"/>
      <c r="G47" s="773"/>
      <c r="H47" s="773"/>
      <c r="I47" s="773"/>
      <c r="J47" s="773"/>
      <c r="K47" s="773"/>
      <c r="L47" s="95"/>
      <c r="M47" s="95"/>
      <c r="N47" s="95"/>
      <c r="O47" s="138"/>
    </row>
    <row r="48" spans="1:15" s="53" customFormat="1" ht="20.100000000000001" customHeight="1">
      <c r="A48" s="773" t="s">
        <v>4132</v>
      </c>
      <c r="B48" s="773"/>
      <c r="C48" s="773"/>
      <c r="D48" s="773"/>
      <c r="E48" s="773"/>
      <c r="F48" s="773"/>
      <c r="G48" s="773"/>
      <c r="H48" s="773"/>
      <c r="I48" s="773"/>
      <c r="J48" s="773"/>
      <c r="K48" s="773"/>
      <c r="L48" s="95"/>
      <c r="M48" s="95"/>
      <c r="N48" s="95"/>
    </row>
    <row r="49" spans="1:15" s="53" customFormat="1" ht="20.100000000000001" customHeight="1">
      <c r="A49" s="773" t="s">
        <v>4137</v>
      </c>
      <c r="B49" s="773"/>
      <c r="C49" s="773"/>
      <c r="D49" s="773"/>
      <c r="E49" s="773"/>
      <c r="F49" s="773"/>
      <c r="G49" s="773"/>
      <c r="H49" s="773"/>
      <c r="I49" s="773"/>
      <c r="J49" s="773"/>
      <c r="K49" s="773"/>
      <c r="L49" s="95"/>
      <c r="M49" s="95"/>
      <c r="N49" s="95"/>
      <c r="O49" s="53" t="s">
        <v>4138</v>
      </c>
    </row>
    <row r="50" spans="1:15" s="53" customFormat="1" ht="20.100000000000001" customHeight="1">
      <c r="A50" s="773" t="s">
        <v>4139</v>
      </c>
      <c r="B50" s="773"/>
      <c r="C50" s="773"/>
      <c r="D50" s="773"/>
      <c r="E50" s="773"/>
      <c r="F50" s="773"/>
      <c r="G50" s="773"/>
      <c r="H50" s="773"/>
      <c r="I50" s="773"/>
      <c r="J50" s="773"/>
      <c r="K50" s="773"/>
      <c r="L50" s="95"/>
      <c r="M50" s="95"/>
      <c r="N50" s="95"/>
    </row>
    <row r="51" spans="1:15" s="53" customFormat="1" ht="20.100000000000001" customHeight="1">
      <c r="A51" s="773" t="s">
        <v>4140</v>
      </c>
      <c r="B51" s="773"/>
      <c r="C51" s="773"/>
      <c r="D51" s="773"/>
      <c r="E51" s="773"/>
      <c r="F51" s="773"/>
      <c r="G51" s="773"/>
      <c r="H51" s="773"/>
      <c r="I51" s="773"/>
      <c r="J51" s="773"/>
      <c r="K51" s="773"/>
      <c r="L51" s="95"/>
      <c r="M51" s="95"/>
      <c r="N51" s="95"/>
    </row>
    <row r="52" spans="1:15" s="53" customFormat="1" ht="20.100000000000001" customHeight="1">
      <c r="A52" s="773" t="s">
        <v>4141</v>
      </c>
      <c r="B52" s="773"/>
      <c r="C52" s="773"/>
      <c r="D52" s="773"/>
      <c r="E52" s="773"/>
      <c r="F52" s="773"/>
      <c r="G52" s="773"/>
      <c r="H52" s="773"/>
      <c r="I52" s="773"/>
      <c r="J52" s="773"/>
      <c r="K52" s="773"/>
      <c r="L52" s="95"/>
      <c r="M52" s="95"/>
      <c r="N52" s="95"/>
    </row>
    <row r="53" spans="1:15" s="53" customFormat="1" ht="20.100000000000001" customHeight="1">
      <c r="A53" s="773" t="s">
        <v>4005</v>
      </c>
      <c r="B53" s="773"/>
      <c r="C53" s="773"/>
      <c r="D53" s="773"/>
      <c r="E53" s="773"/>
      <c r="F53" s="773"/>
      <c r="G53" s="773"/>
      <c r="H53" s="773"/>
      <c r="I53" s="773"/>
      <c r="J53" s="773"/>
      <c r="K53" s="773"/>
      <c r="L53" s="95"/>
      <c r="M53" s="95"/>
      <c r="N53" s="95"/>
    </row>
    <row r="54" spans="1:15" s="53" customFormat="1" ht="20.100000000000001" customHeight="1">
      <c r="A54" s="773" t="s">
        <v>4142</v>
      </c>
      <c r="B54" s="773"/>
      <c r="C54" s="773"/>
      <c r="D54" s="773"/>
      <c r="E54" s="773"/>
      <c r="F54" s="773"/>
      <c r="G54" s="773"/>
      <c r="H54" s="773"/>
      <c r="I54" s="773"/>
      <c r="J54" s="773"/>
      <c r="K54" s="773"/>
      <c r="L54" s="95"/>
      <c r="M54" s="95"/>
      <c r="N54" s="95"/>
    </row>
    <row r="55" spans="1:15" s="53" customFormat="1" ht="20.100000000000001" customHeight="1">
      <c r="A55" s="774" t="s">
        <v>4143</v>
      </c>
      <c r="B55" s="774"/>
      <c r="C55" s="774"/>
      <c r="D55" s="774"/>
      <c r="E55" s="774"/>
      <c r="F55" s="774"/>
      <c r="G55" s="774"/>
      <c r="H55" s="774"/>
      <c r="I55" s="774"/>
      <c r="J55" s="774"/>
      <c r="K55" s="774"/>
      <c r="L55" s="50"/>
      <c r="M55" s="50"/>
      <c r="N55" s="50"/>
    </row>
    <row r="56" spans="1:15" s="53" customFormat="1" ht="20.100000000000001" customHeight="1">
      <c r="A56" s="773" t="s">
        <v>3343</v>
      </c>
      <c r="B56" s="773"/>
      <c r="C56" s="773"/>
      <c r="D56" s="773"/>
      <c r="E56" s="773"/>
      <c r="F56" s="773"/>
      <c r="G56" s="773"/>
      <c r="H56" s="773"/>
      <c r="I56" s="773"/>
      <c r="J56" s="773"/>
      <c r="K56" s="773"/>
      <c r="L56" s="773"/>
      <c r="M56" s="773"/>
      <c r="N56" s="773"/>
    </row>
  </sheetData>
  <sheetProtection algorithmName="SHA-512" hashValue="F4Xx3KAScGpZr1W7xcZRZEFQzcohgNjcTMCrxNVOBQtC8+DUFGsjEU8U+RRUb52mSkmCMbilgOXLRpICUFYWcw==" saltValue="7AMXrhH0oGuM8QKMwrdPoA==" spinCount="100000" sheet="1" objects="1" scenarios="1"/>
  <mergeCells count="45">
    <mergeCell ref="A1:M1"/>
    <mergeCell ref="K2:L2"/>
    <mergeCell ref="A34:B34"/>
    <mergeCell ref="A35:J35"/>
    <mergeCell ref="A36:J36"/>
    <mergeCell ref="A2:A4"/>
    <mergeCell ref="B2:B4"/>
    <mergeCell ref="B5:B7"/>
    <mergeCell ref="B8:B10"/>
    <mergeCell ref="B11:B13"/>
    <mergeCell ref="B14:B16"/>
    <mergeCell ref="B17:B19"/>
    <mergeCell ref="B20:B22"/>
    <mergeCell ref="B23:B25"/>
    <mergeCell ref="B26:B28"/>
    <mergeCell ref="B29:B31"/>
    <mergeCell ref="A37:J37"/>
    <mergeCell ref="A38:J38"/>
    <mergeCell ref="A39:J39"/>
    <mergeCell ref="A40:J40"/>
    <mergeCell ref="A41:J41"/>
    <mergeCell ref="A42:J42"/>
    <mergeCell ref="A43:K43"/>
    <mergeCell ref="A44:K44"/>
    <mergeCell ref="A45:K45"/>
    <mergeCell ref="A46:K46"/>
    <mergeCell ref="A47:K47"/>
    <mergeCell ref="A48:K48"/>
    <mergeCell ref="A49:K49"/>
    <mergeCell ref="A50:K50"/>
    <mergeCell ref="A51:K51"/>
    <mergeCell ref="A52:K52"/>
    <mergeCell ref="A53:K53"/>
    <mergeCell ref="A54:K54"/>
    <mergeCell ref="A55:K55"/>
    <mergeCell ref="A56:N56"/>
    <mergeCell ref="H2:H3"/>
    <mergeCell ref="I2:I3"/>
    <mergeCell ref="J2:J3"/>
    <mergeCell ref="M2:M3"/>
    <mergeCell ref="C2:C3"/>
    <mergeCell ref="D2:D3"/>
    <mergeCell ref="E2:E3"/>
    <mergeCell ref="F2:F3"/>
    <mergeCell ref="G2:G3"/>
  </mergeCells>
  <phoneticPr fontId="54" type="noConversion"/>
  <dataValidations count="4">
    <dataValidation type="list" allowBlank="1" showInputMessage="1" showErrorMessage="1" sqref="D5:D6" xr:uid="{00000000-0002-0000-2400-000000000000}">
      <formula1>"1.蔬菜、谷物、薯类、油料、豆类、棉花、麻类、糖料、水果、坚果的种植；2.农作物新品种的选育,3.中药材的种植,4.林木的培育和种植,5.牲畜、家禽的饲养,6.林产品的采集,7.灌溉、兽医、农技推广、农机作业和维修等农、林、牧、渔服务业项目,8.农产品初加工,9.远洋捕捞,10.花卉、茶以及其他饮料作物和香料作物的种植,11.海水养殖、内陆养殖,12.其他"</formula1>
    </dataValidation>
    <dataValidation type="list" allowBlank="1" showInputMessage="1" showErrorMessage="1" sqref="D8:D9" xr:uid="{00000000-0002-0000-2400-000001000000}">
      <formula1>"1.港口码头项目,2.机场项目,3.铁路项目,4.公路项目,5.城市公共交通项目,6.电力项目,7.水利项目,8.农村饮水安全工程,9.其他项目"</formula1>
    </dataValidation>
    <dataValidation type="list" allowBlank="1" showInputMessage="1" showErrorMessage="1" sqref="D11:D12" xr:uid="{00000000-0002-0000-2400-000002000000}">
      <formula1>"1.公共污水处理项目,2.公共垃圾处理项目,3.沼气综合开发利用项目,4.节能减排技术改造项目,5.海水淡化项目,6.其他项目"</formula1>
    </dataValidation>
    <dataValidation type="list" allowBlank="1" showInputMessage="1" showErrorMessage="1" sqref="E5:E6 E8:E9 E11:E12 E17:E18 E20:E21 E23:E24 E26:E27 E29:E30" xr:uid="{00000000-0002-0000-2400-000003000000}">
      <formula1>"免税,减半征收"</formula1>
    </dataValidation>
  </dataValidations>
  <hyperlinks>
    <hyperlink ref="A35:J35" r:id="rId1" display="财政部 国家税务总局关于发布享受企业所得税优惠政策的农产品初加工范围（试行）的通知（财税〔2008〕149号）" xr:uid="{00000000-0004-0000-2400-000000000000}"/>
    <hyperlink ref="A36:J36" r:id="rId2" display="国家税务总局关于黑龙江垦区国有农场土地承包费缴纳企业所得税问题的批复（国税函〔2009〕779号）" xr:uid="{00000000-0004-0000-2400-000001000000}"/>
    <hyperlink ref="A37:J37" r:id="rId3" display="国家税务总局关于“公司＋农户”经营模式企业所得税优惠问题的公告（国家税务总局公告2010年第2号）" xr:uid="{00000000-0004-0000-2400-000002000000}"/>
    <hyperlink ref="A38:J38" r:id="rId4" display="财政部 国家税务总局关于享受企业所得税优惠的农产品初加工有关范围的补充通知（财税〔2011〕26号）" xr:uid="{00000000-0004-0000-2400-000003000000}"/>
    <hyperlink ref="A39:J39" r:id="rId5" display="国家税务总局关于实施农林牧渔业项目企业所得税优惠问题的公告（国家税务总局公告2011年第48号）" xr:uid="{00000000-0004-0000-2400-000004000000}"/>
    <hyperlink ref="A40:J40" r:id="rId6" display="财政部 国家税务总局关于执行公共基础设施项目企业所得税优惠目录有关问题的通知（财税〔2008〕46号）" xr:uid="{00000000-0004-0000-2400-000005000000}"/>
    <hyperlink ref="A42:J42" r:id="rId7" display="国家税务总局关于实施国家重点扶持的公共基础设施项目企业所得税优惠问题的通知（国税发〔2009〕80号）" xr:uid="{00000000-0004-0000-2400-000006000000}"/>
    <hyperlink ref="A43:K43" r:id="rId8" display="财政部 国家税务总局关于公共基础设施项目和环境保护节能节水项目企业所得税优惠政策问题的通知（财税〔2012〕10号）" xr:uid="{00000000-0004-0000-2400-000007000000}"/>
    <hyperlink ref="A44:K44" r:id="rId9" display="财政部 国家税务总局关于支持农村饮水安全工程建设运营税收政策的通知（财税〔2012〕30号）第五条" xr:uid="{00000000-0004-0000-2400-000008000000}"/>
    <hyperlink ref="A45:K45" r:id="rId10" display="国家税务总局关于电网企业电网新建项目享受所得税优惠政策问题的公告（国家税务总局公告2013年第26号）" xr:uid="{00000000-0004-0000-2400-000009000000}"/>
    <hyperlink ref="A46:K46" r:id="rId11" display="财政部 国家税务总局关于公共基础设施项目享受企业所得税优惠政策问题的补充通知（财税〔2014〕55号）" xr:uid="{00000000-0004-0000-2400-00000A000000}"/>
    <hyperlink ref="A47:K47" r:id="rId12" display="财政部 国家税务总局 国家发展改革委关于公布环境保护节能节水项目企业所得税优惠目录（试行）的通知（财税〔2009〕166号）" xr:uid="{00000000-0004-0000-2400-00000B000000}"/>
    <hyperlink ref="A48:K48" r:id="rId13" display="财政部 国家税务总局关于公共基础设施项目和环境保护节能节水项目企业所得税优惠政策问题的通知（财税〔2012〕10号）" xr:uid="{00000000-0004-0000-2400-00000C000000}"/>
    <hyperlink ref="A50:K50" r:id="rId14" display="财政部 国家税务总局关于居民企业技术转让有关企业所得税政策问题的通知（财税〔2010〕111号）" xr:uid="{00000000-0004-0000-2400-00000D000000}"/>
    <hyperlink ref="A51:K51" r:id="rId15" display="国家税务总局关于技术转让所得减免企业所得税有关问题的公告（国家税务总局公告2013年第62号）" xr:uid="{00000000-0004-0000-2400-00000E000000}"/>
    <hyperlink ref="A52:K52" r:id="rId16" display="国家税务总局关于许可使用权技术转让所得企业所得税有关问题的公告（国家税务总局公告2015年第82号）" xr:uid="{00000000-0004-0000-2400-00000F000000}"/>
    <hyperlink ref="A53:K53" r:id="rId17" display="财政部 国家税务总局关于中国清洁发展机制基金及清洁发展机制项目实施企业有关企业所得税政策问题的通知（财税〔2009〕30号）" xr:uid="{00000000-0004-0000-2400-000010000000}"/>
    <hyperlink ref="A54:K54" r:id="rId18" display="财政部 国家税务总局关于促进节能服务产业发展增值税营业税和企业所得税政策问题的通知（财税〔2010〕110号）" xr:uid="{00000000-0004-0000-2400-000011000000}"/>
    <hyperlink ref="A56:N56" r:id="rId19" display="财政部 税务总局 国家发展改革委 工业和信息化部关于集成电路生产企业有关企业所得税政策问题的通知（财税〔2018〕27号）" xr:uid="{00000000-0004-0000-2400-000012000000}"/>
    <hyperlink ref="A55:K55" r:id="rId20" display="国家税务总局 国家发展改革委关于落实节能服务企业合同能源管理项目企业所得税优惠政策有关征收管理问题的公告（国家税务总局 国家发展改革委公告2013年第77号）" xr:uid="{00000000-0004-0000-2400-000013000000}"/>
    <hyperlink ref="A49:K49" r:id="rId21" display="国家税务总局关于技术转让所得减免企业所得税有关问题的通知（国税函〔2009〕212号）" xr:uid="{00000000-0004-0000-2400-000014000000}"/>
    <hyperlink ref="A41:J41" r:id="rId22" display="财政部 国家税务总局 国家发展改革委关于公布公共基础设施项目企业所得税优惠目录(2008年版)的通知（财税〔2008〕116号）" xr:uid="{00000000-0004-0000-2400-000015000000}"/>
  </hyperlinks>
  <pageMargins left="0.11811023622047245" right="0.11811023622047245" top="0.19685039370078741" bottom="0.19685039370078741" header="3.937007874015748E-2" footer="3.937007874015748E-2"/>
  <pageSetup paperSize="9" orientation="landscape" r:id="rId23"/>
  <drawing r:id="rId24"/>
  <legacyDrawing r:id="rId2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dimension ref="A1:N29"/>
  <sheetViews>
    <sheetView workbookViewId="0">
      <pane xSplit="5" ySplit="3" topLeftCell="F4" activePane="bottomRight" state="frozen"/>
      <selection pane="topRight"/>
      <selection pane="bottomLeft"/>
      <selection pane="bottomRight" activeCell="H15" sqref="H15"/>
    </sheetView>
  </sheetViews>
  <sheetFormatPr defaultColWidth="9" defaultRowHeight="18.45" customHeight="1"/>
  <cols>
    <col min="1" max="1" width="6" style="2" customWidth="1"/>
    <col min="2" max="2" width="37.6640625" style="2" customWidth="1"/>
    <col min="3" max="3" width="20.77734375" style="2" customWidth="1"/>
    <col min="4" max="4" width="26.44140625" style="2" customWidth="1"/>
    <col min="5" max="5" width="27.88671875" style="2" customWidth="1"/>
    <col min="6" max="16384" width="9" style="2"/>
  </cols>
  <sheetData>
    <row r="1" spans="1:5" ht="25.5" customHeight="1">
      <c r="A1" s="725" t="s">
        <v>4144</v>
      </c>
      <c r="B1" s="725"/>
      <c r="C1" s="725"/>
      <c r="D1" s="725"/>
      <c r="E1" s="725"/>
    </row>
    <row r="2" spans="1:5" ht="18.45" customHeight="1">
      <c r="A2" s="738" t="s">
        <v>3355</v>
      </c>
      <c r="B2" s="748" t="s">
        <v>3400</v>
      </c>
      <c r="C2" s="19" t="s">
        <v>4145</v>
      </c>
      <c r="D2" s="19" t="s">
        <v>4146</v>
      </c>
      <c r="E2" s="21" t="s">
        <v>4147</v>
      </c>
    </row>
    <row r="3" spans="1:5" ht="18.45" customHeight="1">
      <c r="A3" s="739"/>
      <c r="B3" s="711"/>
      <c r="C3" s="24" t="s">
        <v>4148</v>
      </c>
      <c r="D3" s="24">
        <v>2</v>
      </c>
      <c r="E3" s="26">
        <v>3</v>
      </c>
    </row>
    <row r="4" spans="1:5" ht="21.75" customHeight="1">
      <c r="A4" s="809" t="s">
        <v>4149</v>
      </c>
      <c r="B4" s="810"/>
      <c r="C4" s="810"/>
      <c r="D4" s="810"/>
      <c r="E4" s="811"/>
    </row>
    <row r="5" spans="1:5" ht="21.75" customHeight="1">
      <c r="A5" s="375">
        <v>1</v>
      </c>
      <c r="B5" s="371" t="s">
        <v>4150</v>
      </c>
      <c r="C5" s="97">
        <f>D5+E5</f>
        <v>0</v>
      </c>
      <c r="D5" s="103"/>
      <c r="E5" s="450"/>
    </row>
    <row r="6" spans="1:5" ht="21.75" customHeight="1">
      <c r="A6" s="375">
        <v>2</v>
      </c>
      <c r="B6" s="371" t="s">
        <v>4151</v>
      </c>
      <c r="C6" s="98">
        <v>0.7</v>
      </c>
      <c r="D6" s="98">
        <v>0.7</v>
      </c>
      <c r="E6" s="99">
        <v>0.7</v>
      </c>
    </row>
    <row r="7" spans="1:5" ht="21.75" customHeight="1">
      <c r="A7" s="375">
        <v>3</v>
      </c>
      <c r="B7" s="371" t="s">
        <v>4152</v>
      </c>
      <c r="C7" s="97">
        <f>D7+E7</f>
        <v>0</v>
      </c>
      <c r="D7" s="97">
        <f>D5*D6</f>
        <v>0</v>
      </c>
      <c r="E7" s="451">
        <f>E5*E6</f>
        <v>0</v>
      </c>
    </row>
    <row r="8" spans="1:5" ht="21.75" customHeight="1">
      <c r="A8" s="375">
        <v>4</v>
      </c>
      <c r="B8" s="371" t="s">
        <v>4153</v>
      </c>
      <c r="C8" s="382"/>
      <c r="D8" s="376" t="s">
        <v>3252</v>
      </c>
      <c r="E8" s="85" t="s">
        <v>3252</v>
      </c>
    </row>
    <row r="9" spans="1:5" ht="21.75" customHeight="1">
      <c r="A9" s="375">
        <v>5</v>
      </c>
      <c r="B9" s="371" t="s">
        <v>4154</v>
      </c>
      <c r="C9" s="101">
        <f>C7+C8</f>
        <v>0</v>
      </c>
      <c r="D9" s="376" t="s">
        <v>3252</v>
      </c>
      <c r="E9" s="85" t="s">
        <v>3252</v>
      </c>
    </row>
    <row r="10" spans="1:5" ht="21.75" customHeight="1">
      <c r="A10" s="375">
        <v>6</v>
      </c>
      <c r="B10" s="371" t="s">
        <v>4155</v>
      </c>
      <c r="C10" s="102">
        <f>IF('A100000'!D21-'A100000'!D22-'A100000'!D23-'A107030'!C18&lt;0,0,'A100000'!D21-'A100000'!D22-'A100000'!D23-'A107030'!C18)</f>
        <v>0</v>
      </c>
      <c r="D10" s="372" t="s">
        <v>3252</v>
      </c>
      <c r="E10" s="380" t="s">
        <v>3252</v>
      </c>
    </row>
    <row r="11" spans="1:5" ht="21.75" customHeight="1">
      <c r="A11" s="375">
        <v>7</v>
      </c>
      <c r="B11" s="371" t="s">
        <v>4156</v>
      </c>
      <c r="C11" s="97">
        <f>D11+E11</f>
        <v>0</v>
      </c>
      <c r="D11" s="103"/>
      <c r="E11" s="450"/>
    </row>
    <row r="12" spans="1:5" ht="21.75" customHeight="1">
      <c r="A12" s="375">
        <v>8</v>
      </c>
      <c r="B12" s="371" t="s">
        <v>4157</v>
      </c>
      <c r="C12" s="103"/>
      <c r="D12" s="376" t="s">
        <v>3252</v>
      </c>
      <c r="E12" s="85" t="s">
        <v>3252</v>
      </c>
    </row>
    <row r="13" spans="1:5" ht="21.75" customHeight="1">
      <c r="A13" s="809" t="s">
        <v>4158</v>
      </c>
      <c r="B13" s="810"/>
      <c r="C13" s="810"/>
      <c r="D13" s="810"/>
      <c r="E13" s="811"/>
    </row>
    <row r="14" spans="1:5" ht="21.75" customHeight="1">
      <c r="A14" s="375">
        <v>9</v>
      </c>
      <c r="B14" s="371" t="s">
        <v>4159</v>
      </c>
      <c r="C14" s="97">
        <f>D14+E14</f>
        <v>0</v>
      </c>
      <c r="D14" s="103"/>
      <c r="E14" s="450"/>
    </row>
    <row r="15" spans="1:5" ht="21.75" customHeight="1">
      <c r="A15" s="375">
        <v>10</v>
      </c>
      <c r="B15" s="371" t="s">
        <v>4160</v>
      </c>
      <c r="C15" s="97">
        <f>D15+E15</f>
        <v>0</v>
      </c>
      <c r="D15" s="103"/>
      <c r="E15" s="450"/>
    </row>
    <row r="16" spans="1:5" ht="21.75" customHeight="1">
      <c r="A16" s="375">
        <v>11</v>
      </c>
      <c r="B16" s="371" t="s">
        <v>4161</v>
      </c>
      <c r="C16" s="103"/>
      <c r="D16" s="376" t="s">
        <v>3252</v>
      </c>
      <c r="E16" s="85" t="s">
        <v>3252</v>
      </c>
    </row>
    <row r="17" spans="1:14" ht="21.75" customHeight="1">
      <c r="A17" s="375">
        <v>12</v>
      </c>
      <c r="B17" s="371" t="s">
        <v>4162</v>
      </c>
      <c r="C17" s="97">
        <f>C15+C16</f>
        <v>0</v>
      </c>
      <c r="D17" s="376" t="s">
        <v>3252</v>
      </c>
      <c r="E17" s="85" t="s">
        <v>3252</v>
      </c>
    </row>
    <row r="18" spans="1:14" ht="21.75" customHeight="1">
      <c r="A18" s="375">
        <v>13</v>
      </c>
      <c r="B18" s="371" t="s">
        <v>4163</v>
      </c>
      <c r="C18" s="97">
        <f>IF(MIN(C14,C17,('A100000'!D21-'A100000'!D22-'A100000'!D23))&lt;0,0,MIN(C14,C17,('A100000'!D21-'A100000'!D22-'A100000'!D23)))</f>
        <v>0</v>
      </c>
      <c r="D18" s="103"/>
      <c r="E18" s="450"/>
    </row>
    <row r="19" spans="1:14" ht="21.75" customHeight="1">
      <c r="A19" s="375">
        <v>14</v>
      </c>
      <c r="B19" s="371" t="s">
        <v>4164</v>
      </c>
      <c r="C19" s="103"/>
      <c r="D19" s="376" t="s">
        <v>3252</v>
      </c>
      <c r="E19" s="85" t="s">
        <v>3252</v>
      </c>
    </row>
    <row r="20" spans="1:14" ht="21.75" customHeight="1">
      <c r="A20" s="809" t="s">
        <v>4165</v>
      </c>
      <c r="B20" s="810"/>
      <c r="C20" s="810"/>
      <c r="D20" s="810"/>
      <c r="E20" s="811"/>
    </row>
    <row r="21" spans="1:14" ht="21.75" customHeight="1">
      <c r="A21" s="104">
        <v>15</v>
      </c>
      <c r="B21" s="386" t="s">
        <v>4166</v>
      </c>
      <c r="C21" s="105">
        <f>C11+C18</f>
        <v>0</v>
      </c>
      <c r="D21" s="105">
        <f>D11+D18</f>
        <v>0</v>
      </c>
      <c r="E21" s="106">
        <f>E11+E18</f>
        <v>0</v>
      </c>
    </row>
    <row r="23" spans="1:14" ht="18.45" customHeight="1">
      <c r="A23" s="719" t="s">
        <v>3198</v>
      </c>
      <c r="B23" s="719"/>
    </row>
    <row r="24" spans="1:14" s="53" customFormat="1" ht="20.100000000000001" customHeight="1">
      <c r="A24" s="808" t="s">
        <v>4167</v>
      </c>
      <c r="B24" s="808"/>
      <c r="C24" s="808"/>
      <c r="D24" s="808"/>
      <c r="E24" s="808"/>
      <c r="F24" s="808"/>
      <c r="G24" s="808"/>
      <c r="H24" s="808"/>
      <c r="I24" s="808"/>
      <c r="J24" s="808"/>
      <c r="K24" s="808"/>
      <c r="L24" s="808"/>
      <c r="M24" s="808"/>
      <c r="N24" s="808"/>
    </row>
    <row r="25" spans="1:14" s="53" customFormat="1" ht="20.100000000000001" customHeight="1">
      <c r="A25" s="807" t="s">
        <v>4168</v>
      </c>
      <c r="B25" s="807"/>
      <c r="C25" s="807"/>
      <c r="D25" s="807"/>
      <c r="E25" s="807"/>
      <c r="F25" s="807"/>
      <c r="G25" s="807"/>
      <c r="H25" s="807"/>
      <c r="I25" s="807"/>
      <c r="J25" s="807"/>
      <c r="K25" s="807"/>
      <c r="L25" s="807"/>
      <c r="M25" s="807"/>
      <c r="N25" s="807"/>
    </row>
    <row r="26" spans="1:14" s="53" customFormat="1" ht="20.100000000000001" customHeight="1">
      <c r="A26" s="807" t="s">
        <v>4169</v>
      </c>
      <c r="B26" s="807"/>
      <c r="C26" s="807"/>
      <c r="D26" s="807"/>
      <c r="E26" s="807"/>
      <c r="F26" s="807"/>
      <c r="G26" s="807"/>
      <c r="H26" s="807"/>
      <c r="I26" s="807"/>
      <c r="J26" s="807"/>
      <c r="K26" s="807"/>
      <c r="L26" s="807"/>
      <c r="M26" s="807"/>
      <c r="N26" s="807"/>
    </row>
    <row r="27" spans="1:14" s="53" customFormat="1" ht="20.100000000000001" customHeight="1">
      <c r="A27" s="808" t="s">
        <v>4170</v>
      </c>
      <c r="B27" s="808"/>
      <c r="C27" s="808"/>
      <c r="D27" s="808"/>
      <c r="E27" s="808"/>
      <c r="F27" s="808"/>
      <c r="G27" s="808"/>
      <c r="H27" s="808"/>
      <c r="I27" s="808"/>
      <c r="J27" s="808"/>
      <c r="K27" s="808"/>
      <c r="L27" s="808"/>
      <c r="M27" s="808"/>
      <c r="N27" s="808"/>
    </row>
    <row r="28" spans="1:14" s="53" customFormat="1" ht="20.100000000000001" customHeight="1">
      <c r="A28" s="807" t="s">
        <v>4171</v>
      </c>
      <c r="B28" s="807"/>
      <c r="C28" s="807"/>
      <c r="D28" s="807"/>
      <c r="E28" s="807"/>
      <c r="F28" s="807"/>
      <c r="G28" s="807"/>
      <c r="H28" s="807"/>
      <c r="I28" s="807"/>
      <c r="J28" s="807"/>
      <c r="K28" s="807"/>
      <c r="L28" s="807"/>
      <c r="M28" s="807"/>
      <c r="N28" s="807"/>
    </row>
    <row r="29" spans="1:14" s="53" customFormat="1" ht="20.100000000000001" customHeight="1">
      <c r="A29" s="807" t="s">
        <v>4172</v>
      </c>
      <c r="B29" s="807"/>
      <c r="C29" s="807"/>
      <c r="D29" s="807"/>
      <c r="E29" s="807"/>
      <c r="F29" s="807"/>
      <c r="G29" s="807"/>
      <c r="H29" s="807"/>
      <c r="I29" s="807"/>
      <c r="J29" s="807"/>
      <c r="K29" s="807"/>
      <c r="L29" s="807"/>
      <c r="M29" s="807"/>
      <c r="N29" s="807"/>
    </row>
  </sheetData>
  <sheetProtection password="CF88" sheet="1" objects="1" scenarios="1"/>
  <mergeCells count="13">
    <mergeCell ref="A1:E1"/>
    <mergeCell ref="A4:E4"/>
    <mergeCell ref="A13:E13"/>
    <mergeCell ref="A20:E20"/>
    <mergeCell ref="A23:B23"/>
    <mergeCell ref="A29:N29"/>
    <mergeCell ref="A2:A3"/>
    <mergeCell ref="B2:B3"/>
    <mergeCell ref="A24:N24"/>
    <mergeCell ref="A25:N25"/>
    <mergeCell ref="A26:N26"/>
    <mergeCell ref="A27:N27"/>
    <mergeCell ref="A28:N28"/>
  </mergeCells>
  <phoneticPr fontId="54" type="noConversion"/>
  <hyperlinks>
    <hyperlink ref="A24:N24" r:id="rId1" display="国家税务总局关于实施创业投资企业所得税优惠问题的通知（国税发〔2009〕87号）" xr:uid="{00000000-0004-0000-2500-000000000000}"/>
    <hyperlink ref="A25:N25" r:id="rId2" display="财政部 国家税务总局关于执行企业所得税优惠政策若干问题的通知（财税〔2009〕69号）" xr:uid="{00000000-0004-0000-2500-000001000000}"/>
    <hyperlink ref="A26:N26" r:id="rId3" display="财政部 国家税务总局关于将国家自主创新示范区有关税收试点政策推广到全国范围实施的通知（财税〔2015〕116号）" xr:uid="{00000000-0004-0000-2500-000002000000}"/>
    <hyperlink ref="A27:N27" r:id="rId4" display="国家税务总局关于有限合伙制创业投资企业法人合伙人企业所得税有关问题的公告（国家税务总局公告2015年第81号）" xr:uid="{00000000-0004-0000-2500-000003000000}"/>
    <hyperlink ref="A28:N28" r:id="rId5" display="财政部 税务总局关于创业投资企业和天使投资个人有关税收试点政策的通知（财税〔2017〕38号）" xr:uid="{00000000-0004-0000-2500-000004000000}"/>
    <hyperlink ref="A29:N29" r:id="rId6" display="国家税务总局关于创业投资企业和天使投资个人税收试点政策有关问题的公告（国家税务总局公告2017年第20号）" xr:uid="{00000000-0004-0000-2500-000005000000}"/>
  </hyperlinks>
  <pageMargins left="0.69930555555555596" right="0.69930555555555596" top="0.75" bottom="0.75" header="0.3" footer="0.3"/>
  <pageSetup paperSize="9" orientation="landscape" verticalDpi="0" r:id="rId7"/>
  <drawing r:id="rId8"/>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dimension ref="A1:Q75"/>
  <sheetViews>
    <sheetView topLeftCell="A25" workbookViewId="0">
      <selection activeCell="F38" sqref="F38"/>
    </sheetView>
  </sheetViews>
  <sheetFormatPr defaultColWidth="9" defaultRowHeight="18" customHeight="1"/>
  <cols>
    <col min="1" max="1" width="4.109375" style="568" customWidth="1"/>
    <col min="2" max="2" width="83" style="2" customWidth="1"/>
    <col min="3" max="3" width="14.77734375" style="75" customWidth="1"/>
    <col min="4" max="16384" width="9" style="2"/>
  </cols>
  <sheetData>
    <row r="1" spans="1:3" ht="27.75" customHeight="1">
      <c r="A1" s="725" t="s">
        <v>4173</v>
      </c>
      <c r="B1" s="725"/>
      <c r="C1" s="725"/>
    </row>
    <row r="2" spans="1:3" s="401" customFormat="1" ht="19.5" customHeight="1">
      <c r="A2" s="422" t="s">
        <v>3355</v>
      </c>
      <c r="B2" s="423" t="s">
        <v>3981</v>
      </c>
      <c r="C2" s="424" t="s">
        <v>3982</v>
      </c>
    </row>
    <row r="3" spans="1:3" s="401" customFormat="1" ht="19.5" customHeight="1">
      <c r="A3" s="425">
        <v>1</v>
      </c>
      <c r="B3" s="426" t="s">
        <v>4174</v>
      </c>
      <c r="C3" s="427">
        <f>IF('A000000（新）'!F7="√是  □否",'A100000'!D25*15%,0)</f>
        <v>0</v>
      </c>
    </row>
    <row r="4" spans="1:3" s="401" customFormat="1" ht="19.5" customHeight="1">
      <c r="A4" s="425">
        <v>2</v>
      </c>
      <c r="B4" s="426" t="s">
        <v>4175</v>
      </c>
      <c r="C4" s="427">
        <f>'A107041'!K35</f>
        <v>0</v>
      </c>
    </row>
    <row r="5" spans="1:3" s="401" customFormat="1" ht="19.5" customHeight="1">
      <c r="A5" s="425">
        <v>3</v>
      </c>
      <c r="B5" s="426" t="s">
        <v>4454</v>
      </c>
      <c r="C5" s="427">
        <f>'A107041'!K36</f>
        <v>0</v>
      </c>
    </row>
    <row r="6" spans="1:3" s="401" customFormat="1" ht="19.5" customHeight="1">
      <c r="A6" s="425">
        <v>4</v>
      </c>
      <c r="B6" s="426" t="s">
        <v>4176</v>
      </c>
      <c r="C6" s="428"/>
    </row>
    <row r="7" spans="1:3" s="401" customFormat="1" ht="19.5" customHeight="1">
      <c r="A7" s="425">
        <v>5</v>
      </c>
      <c r="B7" s="426" t="s">
        <v>4177</v>
      </c>
      <c r="C7" s="429"/>
    </row>
    <row r="8" spans="1:3" s="401" customFormat="1" ht="19.5" customHeight="1">
      <c r="A8" s="425">
        <v>6</v>
      </c>
      <c r="B8" s="426" t="s">
        <v>4178</v>
      </c>
      <c r="C8" s="429"/>
    </row>
    <row r="9" spans="1:3" s="401" customFormat="1" ht="19.5" customHeight="1">
      <c r="A9" s="425">
        <v>7</v>
      </c>
      <c r="B9" s="426" t="s">
        <v>4179</v>
      </c>
      <c r="C9" s="429"/>
    </row>
    <row r="10" spans="1:3" s="401" customFormat="1" ht="19.5" customHeight="1">
      <c r="A10" s="425">
        <v>8</v>
      </c>
      <c r="B10" s="426" t="s">
        <v>4180</v>
      </c>
      <c r="C10" s="429"/>
    </row>
    <row r="11" spans="1:3" s="401" customFormat="1" ht="19.5" customHeight="1">
      <c r="A11" s="425">
        <v>9</v>
      </c>
      <c r="B11" s="426" t="s">
        <v>4181</v>
      </c>
      <c r="C11" s="429"/>
    </row>
    <row r="12" spans="1:3" s="401" customFormat="1" ht="19.5" customHeight="1">
      <c r="A12" s="425">
        <v>10</v>
      </c>
      <c r="B12" s="426" t="s">
        <v>4182</v>
      </c>
      <c r="C12" s="429"/>
    </row>
    <row r="13" spans="1:3" s="401" customFormat="1" ht="19.5" customHeight="1">
      <c r="A13" s="425">
        <v>11</v>
      </c>
      <c r="B13" s="426" t="s">
        <v>4183</v>
      </c>
      <c r="C13" s="429"/>
    </row>
    <row r="14" spans="1:3" s="401" customFormat="1" ht="19.5" customHeight="1">
      <c r="A14" s="425">
        <v>12</v>
      </c>
      <c r="B14" s="426" t="s">
        <v>4184</v>
      </c>
      <c r="C14" s="429"/>
    </row>
    <row r="15" spans="1:3" s="401" customFormat="1" ht="19.5" customHeight="1">
      <c r="A15" s="425">
        <v>13</v>
      </c>
      <c r="B15" s="426" t="s">
        <v>4185</v>
      </c>
      <c r="C15" s="429"/>
    </row>
    <row r="16" spans="1:3" s="401" customFormat="1" ht="19.5" customHeight="1">
      <c r="A16" s="425">
        <v>14</v>
      </c>
      <c r="B16" s="426" t="s">
        <v>4186</v>
      </c>
      <c r="C16" s="429"/>
    </row>
    <row r="17" spans="1:3" s="401" customFormat="1" ht="19.5" customHeight="1">
      <c r="A17" s="425">
        <v>15</v>
      </c>
      <c r="B17" s="426" t="s">
        <v>4187</v>
      </c>
      <c r="C17" s="429"/>
    </row>
    <row r="18" spans="1:3" s="401" customFormat="1" ht="19.5" customHeight="1">
      <c r="A18" s="425">
        <v>16</v>
      </c>
      <c r="B18" s="426" t="s">
        <v>4188</v>
      </c>
      <c r="C18" s="429"/>
    </row>
    <row r="19" spans="1:3" s="401" customFormat="1" ht="19.5" customHeight="1">
      <c r="A19" s="425">
        <v>17</v>
      </c>
      <c r="B19" s="426" t="s">
        <v>4189</v>
      </c>
      <c r="C19" s="429"/>
    </row>
    <row r="20" spans="1:3" s="401" customFormat="1" ht="19.5" customHeight="1">
      <c r="A20" s="425">
        <v>18</v>
      </c>
      <c r="B20" s="426" t="s">
        <v>4190</v>
      </c>
      <c r="C20" s="429"/>
    </row>
    <row r="21" spans="1:3" s="401" customFormat="1" ht="19.5" customHeight="1">
      <c r="A21" s="425">
        <v>19</v>
      </c>
      <c r="B21" s="426" t="s">
        <v>4191</v>
      </c>
      <c r="C21" s="429"/>
    </row>
    <row r="22" spans="1:3" s="401" customFormat="1" ht="19.5" customHeight="1">
      <c r="A22" s="425">
        <v>20</v>
      </c>
      <c r="B22" s="426" t="s">
        <v>4192</v>
      </c>
      <c r="C22" s="429"/>
    </row>
    <row r="23" spans="1:3" s="401" customFormat="1" ht="19.5" customHeight="1">
      <c r="A23" s="425">
        <v>21</v>
      </c>
      <c r="B23" s="426" t="s">
        <v>4193</v>
      </c>
      <c r="C23" s="429"/>
    </row>
    <row r="24" spans="1:3" s="401" customFormat="1" ht="19.5" customHeight="1">
      <c r="A24" s="425">
        <v>22</v>
      </c>
      <c r="B24" s="426" t="s">
        <v>4194</v>
      </c>
      <c r="C24" s="429"/>
    </row>
    <row r="25" spans="1:3" s="401" customFormat="1" ht="19.5" customHeight="1">
      <c r="A25" s="425">
        <v>23</v>
      </c>
      <c r="B25" s="426" t="s">
        <v>4195</v>
      </c>
      <c r="C25" s="429"/>
    </row>
    <row r="26" spans="1:3" s="401" customFormat="1" ht="19.5" customHeight="1">
      <c r="A26" s="425">
        <v>24</v>
      </c>
      <c r="B26" s="426" t="s">
        <v>4196</v>
      </c>
      <c r="C26" s="429"/>
    </row>
    <row r="27" spans="1:3" s="401" customFormat="1" ht="19.5" customHeight="1">
      <c r="A27" s="425">
        <v>25</v>
      </c>
      <c r="B27" s="426" t="s">
        <v>4197</v>
      </c>
      <c r="C27" s="429"/>
    </row>
    <row r="28" spans="1:3" s="401" customFormat="1" ht="19.5" customHeight="1">
      <c r="A28" s="425">
        <v>26</v>
      </c>
      <c r="B28" s="426" t="s">
        <v>4198</v>
      </c>
      <c r="C28" s="429"/>
    </row>
    <row r="29" spans="1:3" s="401" customFormat="1" ht="19.5" customHeight="1">
      <c r="A29" s="425">
        <v>27</v>
      </c>
      <c r="B29" s="426" t="s">
        <v>4199</v>
      </c>
      <c r="C29" s="429"/>
    </row>
    <row r="30" spans="1:3" s="401" customFormat="1" ht="19.5" customHeight="1">
      <c r="A30" s="425">
        <v>28</v>
      </c>
      <c r="B30" s="426" t="s">
        <v>4551</v>
      </c>
      <c r="C30" s="429"/>
    </row>
    <row r="31" spans="1:3" s="401" customFormat="1" ht="19.5" customHeight="1">
      <c r="A31" s="425">
        <v>28.1</v>
      </c>
      <c r="B31" s="426" t="s">
        <v>4548</v>
      </c>
      <c r="C31" s="429"/>
    </row>
    <row r="32" spans="1:3" s="401" customFormat="1" ht="19.5" customHeight="1">
      <c r="A32" s="425">
        <v>28.2</v>
      </c>
      <c r="B32" s="426" t="s">
        <v>4549</v>
      </c>
      <c r="C32" s="429"/>
    </row>
    <row r="33" spans="1:17" s="401" customFormat="1" ht="19.5" customHeight="1">
      <c r="A33" s="425">
        <v>28.3</v>
      </c>
      <c r="B33" s="426" t="s">
        <v>4550</v>
      </c>
      <c r="C33" s="429"/>
    </row>
    <row r="34" spans="1:17" s="401" customFormat="1" ht="19.5" customHeight="1">
      <c r="A34" s="425">
        <v>29</v>
      </c>
      <c r="B34" s="426" t="s">
        <v>4200</v>
      </c>
      <c r="C34" s="428"/>
    </row>
    <row r="35" spans="1:17" s="401" customFormat="1" ht="19.5" customHeight="1" thickBot="1">
      <c r="A35" s="425">
        <v>30</v>
      </c>
      <c r="B35" s="430" t="s">
        <v>4201</v>
      </c>
      <c r="C35" s="595">
        <f>C36+C37</f>
        <v>0</v>
      </c>
    </row>
    <row r="36" spans="1:17" s="401" customFormat="1" ht="19.5" customHeight="1" thickBot="1">
      <c r="A36" s="425">
        <v>30.1</v>
      </c>
      <c r="B36" s="593" t="s">
        <v>4552</v>
      </c>
      <c r="C36" s="429"/>
    </row>
    <row r="37" spans="1:17" s="401" customFormat="1" ht="19.5" customHeight="1" thickBot="1">
      <c r="A37" s="425">
        <v>30.2</v>
      </c>
      <c r="B37" s="594" t="s">
        <v>4553</v>
      </c>
      <c r="C37" s="429"/>
    </row>
    <row r="38" spans="1:17" s="401" customFormat="1" ht="19.5" customHeight="1">
      <c r="A38" s="425">
        <v>31</v>
      </c>
      <c r="B38" s="569" t="s">
        <v>4202</v>
      </c>
      <c r="C38" s="429"/>
    </row>
    <row r="39" spans="1:17" s="401" customFormat="1" ht="26.25" customHeight="1">
      <c r="A39" s="425">
        <v>32</v>
      </c>
      <c r="B39" s="431" t="s">
        <v>4547</v>
      </c>
      <c r="C39" s="432"/>
    </row>
    <row r="40" spans="1:17" s="401" customFormat="1" ht="21" customHeight="1">
      <c r="A40" s="425">
        <v>33</v>
      </c>
      <c r="B40" s="433" t="s">
        <v>4203</v>
      </c>
      <c r="C40" s="434">
        <f>SUM(C3:C28)-C34+C35+C38+C39</f>
        <v>0</v>
      </c>
    </row>
    <row r="42" spans="1:17" ht="18" customHeight="1">
      <c r="A42" s="719" t="s">
        <v>3198</v>
      </c>
      <c r="B42" s="719"/>
    </row>
    <row r="43" spans="1:17" ht="18" customHeight="1">
      <c r="A43" s="812" t="s">
        <v>4204</v>
      </c>
      <c r="B43" s="812"/>
      <c r="C43" s="812"/>
      <c r="D43" s="812"/>
      <c r="E43" s="812"/>
      <c r="F43" s="812"/>
      <c r="G43" s="812"/>
      <c r="H43" s="812"/>
      <c r="I43" s="812"/>
      <c r="J43" s="812"/>
      <c r="K43" s="812"/>
      <c r="L43" s="812"/>
      <c r="M43" s="812"/>
      <c r="N43" s="812"/>
      <c r="O43" s="363"/>
      <c r="P43" s="363"/>
    </row>
    <row r="44" spans="1:17" ht="18" customHeight="1">
      <c r="A44" s="812" t="s">
        <v>4205</v>
      </c>
      <c r="B44" s="812"/>
      <c r="C44" s="812"/>
      <c r="D44" s="812"/>
      <c r="E44" s="812"/>
      <c r="F44" s="812"/>
      <c r="G44" s="812"/>
      <c r="H44" s="812"/>
      <c r="I44" s="812"/>
      <c r="J44" s="812"/>
      <c r="K44" s="812"/>
      <c r="L44" s="812"/>
      <c r="M44" s="812"/>
      <c r="N44" s="812"/>
      <c r="O44" s="363"/>
      <c r="P44" s="363"/>
    </row>
    <row r="45" spans="1:17" ht="18" customHeight="1">
      <c r="A45" s="812" t="s">
        <v>4206</v>
      </c>
      <c r="B45" s="812"/>
      <c r="C45" s="812"/>
      <c r="D45" s="812"/>
      <c r="E45" s="812"/>
      <c r="F45" s="812"/>
      <c r="G45" s="812"/>
      <c r="H45" s="812"/>
      <c r="I45" s="812"/>
      <c r="J45" s="812"/>
      <c r="K45" s="812"/>
      <c r="L45" s="812"/>
      <c r="M45" s="812"/>
      <c r="N45" s="812"/>
      <c r="O45" s="363"/>
      <c r="P45" s="363"/>
    </row>
    <row r="46" spans="1:17" ht="18" customHeight="1">
      <c r="A46" s="812" t="s">
        <v>4207</v>
      </c>
      <c r="B46" s="812"/>
      <c r="C46" s="812"/>
      <c r="D46" s="812"/>
      <c r="E46" s="812"/>
      <c r="F46" s="812"/>
      <c r="G46" s="812"/>
      <c r="H46" s="812"/>
      <c r="I46" s="812"/>
      <c r="J46" s="812"/>
      <c r="K46" s="812"/>
      <c r="L46" s="812"/>
      <c r="M46" s="812"/>
      <c r="N46" s="812"/>
      <c r="O46" s="363"/>
      <c r="P46" s="363"/>
    </row>
    <row r="47" spans="1:17" ht="18" customHeight="1">
      <c r="A47" s="812" t="s">
        <v>4443</v>
      </c>
      <c r="B47" s="812"/>
      <c r="C47" s="812"/>
      <c r="D47" s="812"/>
      <c r="E47" s="812"/>
      <c r="F47" s="812"/>
      <c r="G47" s="812"/>
      <c r="H47" s="812"/>
      <c r="I47" s="812"/>
      <c r="J47" s="812"/>
      <c r="K47" s="812"/>
      <c r="L47" s="812"/>
      <c r="M47" s="812"/>
      <c r="N47" s="812"/>
      <c r="O47" s="363"/>
      <c r="P47" s="363"/>
      <c r="Q47" s="96" t="s">
        <v>4208</v>
      </c>
    </row>
    <row r="48" spans="1:17" ht="18" customHeight="1">
      <c r="A48" s="812" t="s">
        <v>4444</v>
      </c>
      <c r="B48" s="812"/>
      <c r="C48" s="812"/>
      <c r="D48" s="812"/>
      <c r="E48" s="812"/>
      <c r="F48" s="812"/>
      <c r="G48" s="812"/>
      <c r="H48" s="812"/>
      <c r="I48" s="812"/>
      <c r="J48" s="812"/>
      <c r="K48" s="812"/>
      <c r="L48" s="812"/>
      <c r="M48" s="812"/>
      <c r="N48" s="812"/>
      <c r="O48" s="363"/>
      <c r="P48" s="363"/>
      <c r="Q48" s="96" t="s">
        <v>4208</v>
      </c>
    </row>
    <row r="49" spans="1:17" ht="18" customHeight="1">
      <c r="A49" s="812" t="s">
        <v>4445</v>
      </c>
      <c r="B49" s="812"/>
      <c r="C49" s="812"/>
      <c r="D49" s="812"/>
      <c r="E49" s="812"/>
      <c r="F49" s="812"/>
      <c r="G49" s="812"/>
      <c r="H49" s="812"/>
      <c r="I49" s="812"/>
      <c r="J49" s="812"/>
      <c r="K49" s="812"/>
      <c r="L49" s="812"/>
      <c r="M49" s="812"/>
      <c r="N49" s="812"/>
      <c r="O49" s="363"/>
      <c r="P49" s="363"/>
      <c r="Q49" s="96" t="s">
        <v>4209</v>
      </c>
    </row>
    <row r="50" spans="1:17" ht="18" customHeight="1">
      <c r="A50" s="812" t="s">
        <v>4210</v>
      </c>
      <c r="B50" s="812"/>
      <c r="C50" s="812"/>
      <c r="D50" s="812"/>
      <c r="E50" s="812"/>
      <c r="F50" s="812"/>
      <c r="G50" s="812"/>
      <c r="H50" s="812"/>
      <c r="I50" s="812"/>
      <c r="J50" s="812"/>
      <c r="K50" s="812"/>
      <c r="L50" s="812"/>
      <c r="M50" s="812"/>
      <c r="N50" s="812"/>
      <c r="O50" s="363"/>
      <c r="P50" s="363"/>
    </row>
    <row r="51" spans="1:17" ht="18" customHeight="1">
      <c r="A51" s="812" t="s">
        <v>4211</v>
      </c>
      <c r="B51" s="812"/>
      <c r="C51" s="812"/>
      <c r="D51" s="812"/>
      <c r="E51" s="812"/>
      <c r="F51" s="812"/>
      <c r="G51" s="812"/>
      <c r="H51" s="812"/>
      <c r="I51" s="812"/>
      <c r="J51" s="812"/>
      <c r="K51" s="812"/>
      <c r="L51" s="812"/>
      <c r="M51" s="812"/>
      <c r="N51" s="812"/>
      <c r="O51" s="363"/>
      <c r="P51" s="363"/>
    </row>
    <row r="52" spans="1:17" ht="18" customHeight="1">
      <c r="A52" s="812" t="s">
        <v>3750</v>
      </c>
      <c r="B52" s="812"/>
      <c r="C52" s="812"/>
      <c r="D52" s="812"/>
      <c r="E52" s="812"/>
      <c r="F52" s="812"/>
      <c r="G52" s="812"/>
      <c r="H52" s="812"/>
      <c r="I52" s="812"/>
      <c r="J52" s="812"/>
      <c r="K52" s="812"/>
      <c r="L52" s="812"/>
      <c r="M52" s="812"/>
      <c r="N52" s="812"/>
      <c r="O52" s="363"/>
      <c r="P52" s="363"/>
    </row>
    <row r="53" spans="1:17" ht="18" customHeight="1">
      <c r="A53" s="705" t="s">
        <v>4446</v>
      </c>
      <c r="B53" s="705"/>
      <c r="C53" s="705"/>
      <c r="D53" s="705"/>
      <c r="E53" s="705"/>
      <c r="F53" s="705"/>
      <c r="G53" s="705"/>
      <c r="H53" s="574"/>
      <c r="I53" s="574"/>
      <c r="J53" s="574"/>
      <c r="K53" s="574"/>
      <c r="L53" s="574"/>
      <c r="M53" s="574"/>
      <c r="N53" s="574"/>
      <c r="O53" s="363"/>
      <c r="P53" s="363"/>
      <c r="Q53" s="96" t="s">
        <v>4209</v>
      </c>
    </row>
    <row r="54" spans="1:17" ht="18" customHeight="1">
      <c r="A54" s="812" t="s">
        <v>3343</v>
      </c>
      <c r="B54" s="812"/>
      <c r="C54" s="812"/>
      <c r="D54" s="812"/>
      <c r="E54" s="812"/>
      <c r="F54" s="812"/>
      <c r="G54" s="812"/>
      <c r="H54" s="812"/>
      <c r="I54" s="812"/>
      <c r="J54" s="812"/>
      <c r="K54" s="812"/>
      <c r="L54" s="812"/>
      <c r="M54" s="812"/>
      <c r="N54" s="812"/>
      <c r="O54" s="363"/>
      <c r="P54" s="363"/>
    </row>
    <row r="55" spans="1:17" ht="18" customHeight="1">
      <c r="A55" s="812" t="s">
        <v>3344</v>
      </c>
      <c r="B55" s="812"/>
      <c r="C55" s="812"/>
      <c r="D55" s="812"/>
      <c r="E55" s="812"/>
      <c r="F55" s="812"/>
      <c r="G55" s="812"/>
      <c r="H55" s="812"/>
      <c r="I55" s="812"/>
      <c r="J55" s="812"/>
      <c r="K55" s="812"/>
      <c r="L55" s="812"/>
      <c r="M55" s="812"/>
      <c r="N55" s="812"/>
      <c r="O55" s="363"/>
      <c r="P55" s="363"/>
    </row>
    <row r="56" spans="1:17" ht="18" customHeight="1">
      <c r="A56" s="812" t="s">
        <v>4212</v>
      </c>
      <c r="B56" s="812"/>
      <c r="C56" s="812"/>
      <c r="D56" s="812"/>
      <c r="E56" s="812"/>
      <c r="F56" s="812"/>
      <c r="G56" s="812"/>
      <c r="H56" s="812"/>
      <c r="I56" s="812"/>
      <c r="J56" s="812"/>
      <c r="K56" s="812"/>
      <c r="L56" s="812"/>
      <c r="M56" s="812"/>
      <c r="N56" s="812"/>
      <c r="O56" s="363"/>
      <c r="P56" s="363"/>
    </row>
    <row r="57" spans="1:17" ht="18" customHeight="1">
      <c r="A57" s="812" t="s">
        <v>4213</v>
      </c>
      <c r="B57" s="812"/>
      <c r="C57" s="812"/>
      <c r="D57" s="812"/>
      <c r="E57" s="812"/>
      <c r="F57" s="812"/>
      <c r="G57" s="812"/>
      <c r="H57" s="812"/>
      <c r="I57" s="812"/>
      <c r="J57" s="812"/>
      <c r="K57" s="812"/>
      <c r="L57" s="812"/>
      <c r="M57" s="812"/>
      <c r="N57" s="812"/>
      <c r="O57" s="812"/>
      <c r="P57" s="363"/>
    </row>
    <row r="58" spans="1:17" ht="18" customHeight="1">
      <c r="A58" s="812" t="s">
        <v>4214</v>
      </c>
      <c r="B58" s="812"/>
      <c r="C58" s="812"/>
      <c r="D58" s="812"/>
      <c r="E58" s="812"/>
      <c r="F58" s="812"/>
      <c r="G58" s="812"/>
      <c r="H58" s="812"/>
      <c r="I58" s="812"/>
      <c r="J58" s="812"/>
      <c r="K58" s="812"/>
      <c r="L58" s="812"/>
      <c r="M58" s="812"/>
      <c r="N58" s="812"/>
      <c r="O58" s="812"/>
      <c r="P58" s="363"/>
    </row>
    <row r="59" spans="1:17" ht="18" customHeight="1">
      <c r="A59" s="705" t="s">
        <v>4455</v>
      </c>
      <c r="B59" s="705"/>
      <c r="C59" s="705"/>
      <c r="D59" s="705"/>
      <c r="E59" s="705"/>
      <c r="F59" s="705"/>
      <c r="G59" s="705"/>
      <c r="H59" s="705"/>
      <c r="I59" s="705"/>
      <c r="J59" s="574"/>
      <c r="K59" s="574"/>
      <c r="L59" s="574"/>
      <c r="M59" s="574"/>
      <c r="N59" s="574"/>
      <c r="O59" s="574"/>
      <c r="P59" s="574"/>
      <c r="Q59" s="96" t="s">
        <v>4138</v>
      </c>
    </row>
    <row r="60" spans="1:17" ht="18" customHeight="1">
      <c r="A60" s="812" t="s">
        <v>3340</v>
      </c>
      <c r="B60" s="812"/>
      <c r="C60" s="812"/>
      <c r="D60" s="812"/>
      <c r="E60" s="812"/>
      <c r="F60" s="812"/>
      <c r="G60" s="812"/>
      <c r="H60" s="812"/>
      <c r="I60" s="812"/>
      <c r="J60" s="812"/>
      <c r="K60" s="812"/>
      <c r="L60" s="812"/>
      <c r="M60" s="812"/>
      <c r="N60" s="812"/>
      <c r="O60" s="812"/>
      <c r="P60" s="363"/>
    </row>
    <row r="61" spans="1:17" ht="18" customHeight="1">
      <c r="A61" s="812" t="s">
        <v>4215</v>
      </c>
      <c r="B61" s="812"/>
      <c r="C61" s="812"/>
      <c r="D61" s="812"/>
      <c r="E61" s="812"/>
      <c r="F61" s="812"/>
      <c r="G61" s="812"/>
      <c r="H61" s="812"/>
      <c r="I61" s="812"/>
      <c r="J61" s="812"/>
      <c r="K61" s="812"/>
      <c r="L61" s="812"/>
      <c r="M61" s="812"/>
      <c r="N61" s="812"/>
      <c r="O61" s="812"/>
      <c r="P61" s="812"/>
    </row>
    <row r="62" spans="1:17" ht="18" customHeight="1">
      <c r="A62" s="812" t="s">
        <v>4216</v>
      </c>
      <c r="B62" s="812"/>
      <c r="C62" s="812"/>
      <c r="D62" s="812"/>
      <c r="E62" s="812"/>
      <c r="F62" s="812"/>
      <c r="G62" s="812"/>
      <c r="H62" s="812"/>
      <c r="I62" s="812"/>
      <c r="J62" s="812"/>
      <c r="K62" s="812"/>
      <c r="L62" s="812"/>
      <c r="M62" s="812"/>
      <c r="N62" s="812"/>
      <c r="O62" s="363"/>
      <c r="P62" s="363"/>
    </row>
    <row r="63" spans="1:17" ht="18" customHeight="1">
      <c r="A63" s="812" t="s">
        <v>4217</v>
      </c>
      <c r="B63" s="812"/>
      <c r="C63" s="812"/>
      <c r="D63" s="812"/>
      <c r="E63" s="812"/>
      <c r="F63" s="812"/>
      <c r="G63" s="812"/>
      <c r="H63" s="812"/>
      <c r="I63" s="812"/>
      <c r="J63" s="812"/>
      <c r="K63" s="812"/>
      <c r="L63" s="812"/>
      <c r="M63" s="363"/>
      <c r="N63" s="363"/>
      <c r="O63" s="363"/>
      <c r="P63" s="363"/>
    </row>
    <row r="64" spans="1:17" ht="18" customHeight="1">
      <c r="A64" s="812" t="s">
        <v>4218</v>
      </c>
      <c r="B64" s="812"/>
      <c r="C64" s="812"/>
      <c r="D64" s="812"/>
      <c r="E64" s="812"/>
      <c r="F64" s="812"/>
      <c r="G64" s="812"/>
      <c r="H64" s="812"/>
      <c r="I64" s="812"/>
      <c r="J64" s="812"/>
      <c r="K64" s="812"/>
      <c r="L64" s="812"/>
      <c r="M64" s="363"/>
      <c r="N64" s="363"/>
      <c r="O64" s="363"/>
      <c r="P64" s="363"/>
    </row>
    <row r="65" spans="1:17" ht="18" customHeight="1">
      <c r="A65" s="812" t="s">
        <v>4447</v>
      </c>
      <c r="B65" s="812"/>
      <c r="C65" s="812"/>
      <c r="D65" s="812"/>
      <c r="E65" s="812"/>
      <c r="F65" s="812"/>
      <c r="G65" s="812"/>
      <c r="H65" s="812"/>
      <c r="I65" s="812"/>
      <c r="J65" s="812"/>
      <c r="K65" s="363"/>
      <c r="L65" s="363"/>
      <c r="M65" s="363"/>
      <c r="N65" s="363"/>
      <c r="O65" s="363"/>
      <c r="P65" s="363"/>
      <c r="Q65" s="2" t="s">
        <v>4219</v>
      </c>
    </row>
    <row r="66" spans="1:17" ht="18" customHeight="1">
      <c r="A66" s="812" t="s">
        <v>4220</v>
      </c>
      <c r="B66" s="812"/>
      <c r="C66" s="812"/>
      <c r="D66" s="812"/>
      <c r="E66" s="812"/>
      <c r="F66" s="812"/>
      <c r="G66" s="812"/>
      <c r="H66" s="812"/>
      <c r="I66" s="812"/>
      <c r="J66" s="812"/>
      <c r="K66" s="812"/>
      <c r="L66" s="363"/>
      <c r="M66" s="363"/>
      <c r="N66" s="363"/>
      <c r="O66" s="363"/>
      <c r="P66" s="363"/>
    </row>
    <row r="67" spans="1:17" ht="18" customHeight="1">
      <c r="A67" s="812" t="s">
        <v>4448</v>
      </c>
      <c r="B67" s="812"/>
      <c r="C67" s="812"/>
      <c r="D67" s="812"/>
      <c r="E67" s="812"/>
      <c r="F67" s="812"/>
      <c r="G67" s="812"/>
      <c r="H67" s="812"/>
      <c r="I67" s="812"/>
      <c r="J67" s="812"/>
      <c r="K67" s="812"/>
      <c r="L67" s="363"/>
      <c r="M67" s="363"/>
      <c r="N67" s="363"/>
      <c r="O67" s="363"/>
      <c r="P67" s="363"/>
      <c r="Q67" s="2" t="s">
        <v>4208</v>
      </c>
    </row>
    <row r="68" spans="1:17" ht="18" customHeight="1">
      <c r="A68" s="812" t="s">
        <v>4221</v>
      </c>
      <c r="B68" s="812"/>
      <c r="C68" s="812"/>
      <c r="D68" s="812"/>
      <c r="E68" s="812"/>
      <c r="F68" s="812"/>
      <c r="G68" s="812"/>
      <c r="H68" s="812"/>
      <c r="I68" s="812"/>
      <c r="J68" s="812"/>
      <c r="K68" s="812"/>
      <c r="L68" s="812"/>
      <c r="M68" s="812"/>
      <c r="N68" s="812"/>
      <c r="O68" s="363"/>
      <c r="P68" s="363"/>
    </row>
    <row r="69" spans="1:17" ht="18" customHeight="1">
      <c r="A69" s="812" t="s">
        <v>4222</v>
      </c>
      <c r="B69" s="812"/>
      <c r="C69" s="812"/>
      <c r="D69" s="812"/>
      <c r="E69" s="812"/>
      <c r="F69" s="812"/>
      <c r="G69" s="812"/>
      <c r="H69" s="812"/>
      <c r="I69" s="812"/>
      <c r="J69" s="812"/>
      <c r="K69" s="812"/>
      <c r="L69" s="812"/>
      <c r="M69" s="363"/>
      <c r="N69" s="363"/>
      <c r="O69" s="363"/>
      <c r="P69" s="363"/>
      <c r="Q69" s="2" t="s">
        <v>4208</v>
      </c>
    </row>
    <row r="70" spans="1:17" ht="18" customHeight="1">
      <c r="A70" s="812" t="s">
        <v>4449</v>
      </c>
      <c r="B70" s="812"/>
      <c r="C70" s="812"/>
      <c r="D70" s="812"/>
      <c r="E70" s="812"/>
      <c r="F70" s="812"/>
      <c r="G70" s="812"/>
      <c r="H70" s="812"/>
      <c r="I70" s="812"/>
      <c r="J70" s="812"/>
      <c r="K70" s="812"/>
      <c r="L70" s="812"/>
      <c r="M70" s="812"/>
      <c r="N70" s="812"/>
      <c r="O70" s="812"/>
      <c r="P70" s="363"/>
      <c r="Q70" s="2" t="s">
        <v>4208</v>
      </c>
    </row>
    <row r="71" spans="1:17" ht="18" customHeight="1">
      <c r="A71" s="812" t="s">
        <v>4450</v>
      </c>
      <c r="B71" s="812"/>
      <c r="C71" s="812"/>
      <c r="D71" s="812"/>
      <c r="E71" s="812"/>
      <c r="F71" s="812"/>
      <c r="G71" s="812"/>
      <c r="H71" s="812"/>
      <c r="I71" s="812"/>
      <c r="J71" s="812"/>
      <c r="K71" s="812"/>
      <c r="L71" s="363"/>
      <c r="M71" s="363"/>
      <c r="N71" s="363"/>
      <c r="O71" s="363"/>
      <c r="P71" s="363"/>
      <c r="Q71" s="2" t="s">
        <v>4208</v>
      </c>
    </row>
    <row r="72" spans="1:17" ht="18" customHeight="1">
      <c r="A72" s="812" t="s">
        <v>4451</v>
      </c>
      <c r="B72" s="812"/>
      <c r="C72" s="812"/>
      <c r="D72" s="812"/>
      <c r="E72" s="812"/>
      <c r="F72" s="812"/>
      <c r="G72" s="812"/>
      <c r="H72" s="812"/>
      <c r="I72" s="812"/>
      <c r="J72" s="363"/>
      <c r="K72" s="363"/>
      <c r="L72" s="363"/>
      <c r="M72" s="363"/>
      <c r="N72" s="363"/>
      <c r="O72" s="363"/>
      <c r="P72" s="363"/>
      <c r="Q72" s="2" t="s">
        <v>4208</v>
      </c>
    </row>
    <row r="73" spans="1:17" ht="18" customHeight="1">
      <c r="A73" s="812" t="s">
        <v>4223</v>
      </c>
      <c r="B73" s="812"/>
      <c r="C73" s="812"/>
      <c r="D73" s="812"/>
      <c r="E73" s="812"/>
      <c r="F73" s="812"/>
      <c r="G73" s="812"/>
      <c r="H73" s="812"/>
      <c r="I73" s="812"/>
      <c r="J73" s="812"/>
      <c r="K73" s="363"/>
      <c r="L73" s="363"/>
      <c r="M73" s="363"/>
      <c r="N73" s="363"/>
      <c r="O73" s="363"/>
      <c r="P73" s="363"/>
    </row>
    <row r="74" spans="1:17" ht="18" customHeight="1">
      <c r="A74" s="812" t="s">
        <v>4224</v>
      </c>
      <c r="B74" s="812"/>
      <c r="C74" s="812"/>
      <c r="D74" s="812"/>
      <c r="E74" s="812"/>
      <c r="F74" s="812"/>
      <c r="G74" s="812"/>
      <c r="H74" s="812"/>
      <c r="I74" s="812"/>
      <c r="J74" s="812"/>
      <c r="K74" s="363"/>
      <c r="L74" s="363"/>
      <c r="M74" s="363"/>
      <c r="N74" s="363"/>
      <c r="O74" s="363"/>
      <c r="P74" s="363"/>
    </row>
    <row r="75" spans="1:17" ht="18" customHeight="1">
      <c r="A75" s="812" t="s">
        <v>4443</v>
      </c>
      <c r="B75" s="812"/>
      <c r="C75" s="812"/>
      <c r="D75" s="812"/>
      <c r="E75" s="812"/>
      <c r="F75" s="812"/>
      <c r="G75" s="812"/>
      <c r="H75" s="812"/>
      <c r="I75" s="812"/>
      <c r="J75" s="812"/>
      <c r="K75" s="363"/>
      <c r="L75" s="363"/>
      <c r="M75" s="363"/>
      <c r="N75" s="363"/>
      <c r="O75" s="363"/>
      <c r="P75" s="363"/>
      <c r="Q75" s="2" t="s">
        <v>4208</v>
      </c>
    </row>
  </sheetData>
  <sheetProtection algorithmName="SHA-512" hashValue="GXi6tcbMrs7cMdB2RS27l3FXCS2NBSbiS/BjcT/FH8aAiFchwrcx197uP79Pe7viwIvOsa/gXbntq1oYVxKJyg==" saltValue="iPVFynDgmdvcJf9+SdxKKQ==" spinCount="100000" sheet="1" objects="1" scenarios="1"/>
  <mergeCells count="35">
    <mergeCell ref="A1:C1"/>
    <mergeCell ref="A42:B42"/>
    <mergeCell ref="A43:N43"/>
    <mergeCell ref="A44:N44"/>
    <mergeCell ref="A45:N45"/>
    <mergeCell ref="A46:N46"/>
    <mergeCell ref="A47:N47"/>
    <mergeCell ref="A48:N48"/>
    <mergeCell ref="A49:N49"/>
    <mergeCell ref="A50:N50"/>
    <mergeCell ref="A51:N51"/>
    <mergeCell ref="A52:N52"/>
    <mergeCell ref="A53:G53"/>
    <mergeCell ref="A54:N54"/>
    <mergeCell ref="A55:N55"/>
    <mergeCell ref="A56:N56"/>
    <mergeCell ref="A57:O57"/>
    <mergeCell ref="A58:O58"/>
    <mergeCell ref="A59:I59"/>
    <mergeCell ref="A60:O60"/>
    <mergeCell ref="A61:P61"/>
    <mergeCell ref="A62:N62"/>
    <mergeCell ref="A63:L63"/>
    <mergeCell ref="A64:L64"/>
    <mergeCell ref="A65:J65"/>
    <mergeCell ref="A66:K66"/>
    <mergeCell ref="A67:K67"/>
    <mergeCell ref="A68:N68"/>
    <mergeCell ref="A69:L69"/>
    <mergeCell ref="A70:O70"/>
    <mergeCell ref="A71:K71"/>
    <mergeCell ref="A72:I72"/>
    <mergeCell ref="A73:J73"/>
    <mergeCell ref="A74:J74"/>
    <mergeCell ref="A75:J75"/>
  </mergeCells>
  <phoneticPr fontId="54" type="noConversion"/>
  <hyperlinks>
    <hyperlink ref="A43:N43" r:id="rId1" display="财政部 税务总局关于进一步扩大小型微利企业所得税优惠政策范围的通知（财税〔2018〕77号）" xr:uid="{00000000-0004-0000-2600-000000000000}"/>
    <hyperlink ref="A44:N44" r:id="rId2" display="国家税务总局关于贯彻落实进一步扩大小型微利企业所得税优惠政策范围有关征管问题的公告（国家税务总局公告2018年第40号）" xr:uid="{00000000-0004-0000-2600-000001000000}"/>
    <hyperlink ref="A45:N45" r:id="rId3" display="国家税务总局关于实施高新技术企业所得税优惠政策有关问题的公告（国家税务总局公告2017年第24号）" xr:uid="{00000000-0004-0000-2600-000002000000}"/>
    <hyperlink ref="A46:N46" r:id="rId4" display="国务院关于经济特区和上海浦东新区新设立高新技术企业实行过渡性税收优惠的通知（国发〔2007〕40号）" xr:uid="{00000000-0004-0000-2600-000003000000}"/>
    <hyperlink ref="A47:N47" r:id="rId5" display="财政部 国家税务总局关于贯彻落实国务院关于实施企业所得税过渡优惠政策有关问题的通知（财税〔2008〕21号）" xr:uid="{00000000-0004-0000-2600-000004000000}"/>
    <hyperlink ref="A48:N48" r:id="rId6" display="财政部 海关总署 国家税务总局关于支持鲁甸地震灾后恢复重建有关税收政策问题的通知（财税〔2015〕27号）" xr:uid="{00000000-0004-0000-2600-000005000000}"/>
    <hyperlink ref="A49:N49" r:id="rId7" display="财政部 国家税务总局关于扶持动漫产业发展有关税收政策问题的通知（财税〔2009〕65号）" xr:uid="{00000000-0004-0000-2600-000006000000}"/>
    <hyperlink ref="A50:N50" r:id="rId8" display="文化部 财政部 国家税务总局关于印发〈动漫企业认定管理办法（试行）〉的通知（文市发〔2008〕51号）" xr:uid="{00000000-0004-0000-2600-000007000000}"/>
    <hyperlink ref="A51:N51" r:id="rId9" display="文化部 财政部 国家税务总局关于实施〈动漫企业认定管理办法（试行）〉有关问题的通知（文产发〔2009〕18号）" xr:uid="{00000000-0004-0000-2600-000008000000}"/>
    <hyperlink ref="A52:N52" r:id="rId10" display="财政部 国家税务总局关于进一步鼓励软件产业和集成电路产业发展企业所得税政策的通知（财税〔2012〕27号）" xr:uid="{00000000-0004-0000-2600-000009000000}"/>
    <hyperlink ref="A54:N54" r:id="rId11" display="财政部 税务总局 国家发展改革委 工业和信息化部关于集成电路生产企业有关企业所得税政策问题的通知（财税〔2018〕27号）" xr:uid="{00000000-0004-0000-2600-00000A000000}"/>
    <hyperlink ref="A55:N55" r:id="rId12" display="财政部 国家税务总局 发展改革委 工业和信息化部关于进一步鼓励集成电路产业发展企业所得税政策的通知（财税〔2015〕6号）" xr:uid="{00000000-0004-0000-2600-00000B000000}"/>
    <hyperlink ref="A56:N56" r:id="rId13" display="财政部 国家税务总局 中宣部关于继续实施文化体制改革中经营性文化事业单位转制为企业若干税收政策的通知（财税〔2014〕84号）" xr:uid="{00000000-0004-0000-2600-00000C000000}"/>
    <hyperlink ref="A57:O57" r:id="rId14" display="财政部 国家税务总局 民政部关于生产和装配伤残人员专门用品企业免征企业所得税的通知（财税〔2016〕111号）" xr:uid="{00000000-0004-0000-2600-00000D000000}"/>
    <hyperlink ref="A58:O58" r:id="rId15" display="财政部 国家税务总局 商务部 科技部 国家发展改革委关于完善技术先进型服务企业有关企业所得税政策问题的通知（财税〔2014〕59号）" xr:uid="{00000000-0004-0000-2600-00000E000000}"/>
    <hyperlink ref="A60:O60" r:id="rId16" display="财政部 税务总局 商务部 科技部 国家发展改革委关于将技术先进型服务企业所得税政策推广至全国实施的通知（财税〔2017〕79号）" xr:uid="{00000000-0004-0000-2600-00000F000000}"/>
    <hyperlink ref="A61:P61" r:id="rId17" display="财政部 税务总局 商务部 科技部 国家发展改革委关于将服务贸易创新发展试点地区技术先进型服务企业所得税政策推广至全国实施的通知（财税〔2018〕44号）" xr:uid="{00000000-0004-0000-2600-000010000000}"/>
    <hyperlink ref="A62:N62" r:id="rId18" display="财政部 海关总署 国家税务总局关于深入实施西部大开发战略有关税收政策问题的通知（财税〔2011〕58号）" xr:uid="{00000000-0004-0000-2600-000011000000}"/>
    <hyperlink ref="A63:L63" r:id="rId19" display="国家税务总局关于深入实施西部大开发战略有关企业所得税问题的公告（国家税务总局公告2012年第12号）" xr:uid="{00000000-0004-0000-2600-000012000000}"/>
    <hyperlink ref="A64:L64" r:id="rId20" display="财政部 海关总署 国家税务总局关于赣州市执行西部大开发税收政策问题的通知（财税〔2013〕4号）" xr:uid="{00000000-0004-0000-2600-000013000000}"/>
    <hyperlink ref="A65:J65" r:id="rId21" display="西部地区鼓励类产业目录(中华人民共和国国家发展和改革委员会令第15号)" xr:uid="{00000000-0004-0000-2600-000014000000}"/>
    <hyperlink ref="A66:K66" r:id="rId22" display="国家税务总局关于执行&lt;西部地区鼓励类产业目录&gt;有关企业所得税问题的公告（国家税务总局公告2015年第14号）" xr:uid="{00000000-0004-0000-2600-000015000000}"/>
    <hyperlink ref="A68:N68" r:id="rId23" display="财政部 国家税务总局 国家发展改革委 工业和信息化部关于完善新疆困难地区重点鼓励发展产业企业所得税优惠目录的通知（财税〔2016〕85号）" xr:uid="{00000000-0004-0000-2600-000016000000}"/>
    <hyperlink ref="A69:L69" r:id="rId24" display="财政部 国家税务总局关于新疆喀什霍尔果斯两个特殊经济开发区企业所得税优惠政策的通知（财税〔2011〕112号）" xr:uid="{00000000-0004-0000-2600-000017000000}"/>
    <hyperlink ref="A73:J73" r:id="rId25" display="财政部 税务总局 人力资源社会保障部关于继续实施支持和促进重点群体创业就业有关税收政策的通知（财税〔2017〕49号）" xr:uid="{00000000-0004-0000-2600-000018000000}"/>
    <hyperlink ref="A74:J74" r:id="rId26" display="财政部 税务总局 民政部关于继续实施扶持自主就业退役士兵创业就业有关税收政策的通知（财税〔2017〕46号）" xr:uid="{00000000-0004-0000-2600-000019000000}"/>
    <hyperlink ref="A53:G53" r:id="rId27" display="财政部 国家税务总局 发展改革委 工业和信息化部关于软件和集成电路产业企业所得税优惠政策有关问题的通知（财税〔2016〕49号）" xr:uid="{00000000-0004-0000-2600-00001A000000}"/>
    <hyperlink ref="A67:K67" r:id="rId28" display="财政部 国家税务总局关于新疆困难地区新办企业所得税优惠政策的通知（财税〔2011〕53号）" xr:uid="{00000000-0004-0000-2600-00001B000000}"/>
    <hyperlink ref="A70:O70" r:id="rId29" display="财政部 国家税务总局关于广东横琴新区、福建平潭综合实验区、深圳前海深港现代化服务业合作区企业所得税优惠政策及优惠目录的通知（财税〔2014〕26号）" xr:uid="{00000000-0004-0000-2600-00001C000000}"/>
    <hyperlink ref="A71:K71" r:id="rId30" display="财政部 税务总局关于平潭综合实验区企业所得税优惠目录增列有关旅游产业项目的通知（财税〔2017〕75号）" xr:uid="{00000000-0004-0000-2600-00001D000000}"/>
    <hyperlink ref="A72:I72" r:id="rId31" display="财政部 税务总局 海关总署关于北京2022年冬奥会和冬残奥会税收政策的通知（财税〔2017〕60号）" xr:uid="{00000000-0004-0000-2600-00001E000000}"/>
    <hyperlink ref="A75:J75" r:id="rId32" display="财政部 国家税务总局关于贯彻落实国务院关于实施企业所得税过渡优惠政策有关问题的通知（财税〔2008〕21号）" xr:uid="{00000000-0004-0000-2600-00001F000000}"/>
    <hyperlink ref="A59:I59" r:id="rId33" display="财政部 国家税务总局 商务部 科学技术部 国家发展和改革委员会关于新增中国服务外包示范城市适用技术先进型服务企业所得税政策的通知（财税〔2016〕108号）" xr:uid="{00000000-0004-0000-2600-000020000000}"/>
  </hyperlinks>
  <pageMargins left="0.19685039370078741" right="0.19685039370078741" top="0.35433070866141736" bottom="0.74803149606299213" header="0.31496062992125984" footer="0.31496062992125984"/>
  <pageSetup paperSize="9" orientation="portrait" r:id="rId34"/>
  <drawing r:id="rId35"/>
  <legacyDrawing r:id="rId3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C44"/>
  <sheetViews>
    <sheetView workbookViewId="0">
      <pane ySplit="5" topLeftCell="A6" activePane="bottomLeft" state="frozen"/>
      <selection pane="bottomLeft" activeCell="E21" sqref="E21"/>
    </sheetView>
  </sheetViews>
  <sheetFormatPr defaultColWidth="9" defaultRowHeight="13.8"/>
  <cols>
    <col min="1" max="1" width="51.109375" style="306" customWidth="1"/>
    <col min="2" max="2" width="22.21875" style="2" customWidth="1"/>
    <col min="3" max="3" width="21.33203125" style="2" customWidth="1"/>
    <col min="4" max="16384" width="9" style="2"/>
  </cols>
  <sheetData>
    <row r="1" spans="1:3">
      <c r="A1" s="606" t="s">
        <v>200</v>
      </c>
      <c r="B1" s="607"/>
      <c r="C1" s="607"/>
    </row>
    <row r="2" spans="1:3">
      <c r="A2" s="607" t="s">
        <v>80</v>
      </c>
      <c r="B2" s="607"/>
      <c r="C2" s="607"/>
    </row>
    <row r="3" spans="1:3">
      <c r="A3" s="608" t="s">
        <v>201</v>
      </c>
      <c r="B3" s="608"/>
      <c r="C3" s="608"/>
    </row>
    <row r="4" spans="1:3">
      <c r="A4" s="609" t="s">
        <v>202</v>
      </c>
      <c r="B4" s="609"/>
      <c r="C4" s="609"/>
    </row>
    <row r="5" spans="1:3" ht="18.75" customHeight="1">
      <c r="A5" s="307" t="s">
        <v>203</v>
      </c>
      <c r="B5" s="307" t="s">
        <v>204</v>
      </c>
      <c r="C5" s="307" t="s">
        <v>205</v>
      </c>
    </row>
    <row r="6" spans="1:3" ht="18.75" customHeight="1">
      <c r="A6" s="308" t="s">
        <v>206</v>
      </c>
      <c r="B6" s="508"/>
      <c r="C6" s="508"/>
    </row>
    <row r="7" spans="1:3" ht="18.75" customHeight="1">
      <c r="A7" s="308" t="s">
        <v>207</v>
      </c>
      <c r="B7" s="508"/>
      <c r="C7" s="508"/>
    </row>
    <row r="8" spans="1:3" ht="18.75" customHeight="1">
      <c r="A8" s="308" t="s">
        <v>87</v>
      </c>
      <c r="B8" s="508"/>
      <c r="C8" s="508"/>
    </row>
    <row r="9" spans="1:3" ht="18.75" customHeight="1">
      <c r="A9" s="308" t="s">
        <v>88</v>
      </c>
      <c r="B9" s="508"/>
      <c r="C9" s="508"/>
    </row>
    <row r="10" spans="1:3" ht="18.75" customHeight="1">
      <c r="A10" s="308" t="s">
        <v>89</v>
      </c>
      <c r="B10" s="508"/>
      <c r="C10" s="508"/>
    </row>
    <row r="11" spans="1:3" ht="18.75" customHeight="1">
      <c r="A11" s="308" t="s">
        <v>90</v>
      </c>
      <c r="B11" s="508"/>
      <c r="C11" s="508"/>
    </row>
    <row r="12" spans="1:3" ht="18.75" customHeight="1">
      <c r="A12" s="308" t="s">
        <v>91</v>
      </c>
      <c r="B12" s="508"/>
      <c r="C12" s="508"/>
    </row>
    <row r="13" spans="1:3" ht="18.75" customHeight="1">
      <c r="A13" s="308" t="s">
        <v>208</v>
      </c>
      <c r="B13" s="508"/>
      <c r="C13" s="508"/>
    </row>
    <row r="14" spans="1:3" ht="18.75" customHeight="1">
      <c r="A14" s="308" t="s">
        <v>209</v>
      </c>
      <c r="B14" s="508"/>
      <c r="C14" s="508"/>
    </row>
    <row r="15" spans="1:3" ht="18.75" customHeight="1">
      <c r="A15" s="308" t="s">
        <v>94</v>
      </c>
      <c r="B15" s="508"/>
      <c r="C15" s="508"/>
    </row>
    <row r="16" spans="1:3" ht="18.75" customHeight="1">
      <c r="A16" s="308" t="s">
        <v>96</v>
      </c>
      <c r="B16" s="508"/>
      <c r="C16" s="508"/>
    </row>
    <row r="17" spans="1:3" ht="18.75" customHeight="1">
      <c r="A17" s="308" t="s">
        <v>210</v>
      </c>
      <c r="B17" s="508"/>
      <c r="C17" s="508"/>
    </row>
    <row r="18" spans="1:3" ht="18.75" customHeight="1">
      <c r="A18" s="308" t="s">
        <v>211</v>
      </c>
      <c r="B18" s="508"/>
      <c r="C18" s="508"/>
    </row>
    <row r="19" spans="1:3" ht="18.75" customHeight="1">
      <c r="A19" s="308" t="s">
        <v>212</v>
      </c>
      <c r="B19" s="508"/>
      <c r="C19" s="508"/>
    </row>
    <row r="20" spans="1:3" ht="18.75" customHeight="1">
      <c r="A20" s="308" t="s">
        <v>213</v>
      </c>
      <c r="B20" s="508"/>
      <c r="C20" s="508"/>
    </row>
    <row r="21" spans="1:3" ht="18.75" customHeight="1">
      <c r="A21" s="309" t="s">
        <v>214</v>
      </c>
      <c r="B21" s="310">
        <f>B6-B7-B8-B9-B10-B11-B12-B15+B16+B20</f>
        <v>0</v>
      </c>
      <c r="C21" s="310">
        <f>C6-C7-C8-C9-C10-C11-C12-C15+C16+C20</f>
        <v>0</v>
      </c>
    </row>
    <row r="22" spans="1:3" ht="18.75" customHeight="1">
      <c r="A22" s="308" t="s">
        <v>215</v>
      </c>
      <c r="B22" s="508"/>
      <c r="C22" s="508"/>
    </row>
    <row r="23" spans="1:3" ht="18.75" customHeight="1">
      <c r="A23" s="308" t="s">
        <v>216</v>
      </c>
      <c r="B23" s="508"/>
      <c r="C23" s="508"/>
    </row>
    <row r="24" spans="1:3" ht="18.75" customHeight="1">
      <c r="A24" s="311" t="s">
        <v>217</v>
      </c>
      <c r="B24" s="310">
        <f>B21+B22-B23</f>
        <v>0</v>
      </c>
      <c r="C24" s="310">
        <f>C21+C22-C23</f>
        <v>0</v>
      </c>
    </row>
    <row r="25" spans="1:3" ht="18.75" customHeight="1">
      <c r="A25" s="308" t="s">
        <v>218</v>
      </c>
      <c r="B25" s="508"/>
      <c r="C25" s="508"/>
    </row>
    <row r="26" spans="1:3" ht="18.75" customHeight="1">
      <c r="A26" s="311" t="s">
        <v>219</v>
      </c>
      <c r="B26" s="310">
        <f>B24-B25</f>
        <v>0</v>
      </c>
      <c r="C26" s="310">
        <f>C24-C25</f>
        <v>0</v>
      </c>
    </row>
    <row r="27" spans="1:3" ht="18.75" customHeight="1">
      <c r="A27" s="308" t="s">
        <v>220</v>
      </c>
      <c r="B27" s="508"/>
      <c r="C27" s="508"/>
    </row>
    <row r="28" spans="1:3" ht="18.75" customHeight="1">
      <c r="A28" s="308" t="s">
        <v>221</v>
      </c>
      <c r="B28" s="508"/>
      <c r="C28" s="508"/>
    </row>
    <row r="29" spans="1:3" ht="18.75" customHeight="1">
      <c r="A29" s="308" t="s">
        <v>222</v>
      </c>
      <c r="B29" s="508"/>
      <c r="C29" s="508"/>
    </row>
    <row r="30" spans="1:3" ht="18.75" customHeight="1">
      <c r="A30" s="308" t="s">
        <v>223</v>
      </c>
      <c r="B30" s="508"/>
      <c r="C30" s="508"/>
    </row>
    <row r="31" spans="1:3" ht="18.75" customHeight="1">
      <c r="A31" s="308" t="s">
        <v>224</v>
      </c>
      <c r="B31" s="508"/>
      <c r="C31" s="508"/>
    </row>
    <row r="32" spans="1:3" ht="18.75" customHeight="1">
      <c r="A32" s="308" t="s">
        <v>225</v>
      </c>
      <c r="B32" s="508"/>
      <c r="C32" s="508"/>
    </row>
    <row r="33" spans="1:3" ht="18.75" customHeight="1">
      <c r="A33" s="308" t="s">
        <v>226</v>
      </c>
      <c r="B33" s="508"/>
      <c r="C33" s="508"/>
    </row>
    <row r="34" spans="1:3" ht="18.75" customHeight="1">
      <c r="A34" s="308" t="s">
        <v>227</v>
      </c>
      <c r="B34" s="508"/>
      <c r="C34" s="508"/>
    </row>
    <row r="35" spans="1:3" ht="18.75" customHeight="1">
      <c r="A35" s="308" t="s">
        <v>228</v>
      </c>
      <c r="B35" s="508"/>
      <c r="C35" s="508"/>
    </row>
    <row r="36" spans="1:3" ht="18.75" customHeight="1">
      <c r="A36" s="308" t="s">
        <v>229</v>
      </c>
      <c r="B36" s="508"/>
      <c r="C36" s="508"/>
    </row>
    <row r="37" spans="1:3" ht="18.75" customHeight="1">
      <c r="A37" s="308" t="s">
        <v>230</v>
      </c>
      <c r="B37" s="508"/>
      <c r="C37" s="508"/>
    </row>
    <row r="38" spans="1:3" ht="18.75" customHeight="1">
      <c r="A38" s="308" t="s">
        <v>231</v>
      </c>
      <c r="B38" s="508"/>
      <c r="C38" s="508"/>
    </row>
    <row r="39" spans="1:3" ht="18.75" customHeight="1">
      <c r="A39" s="308" t="s">
        <v>232</v>
      </c>
      <c r="B39" s="508"/>
      <c r="C39" s="508"/>
    </row>
    <row r="40" spans="1:3" ht="18.75" customHeight="1">
      <c r="A40" s="308" t="s">
        <v>226</v>
      </c>
      <c r="B40" s="508"/>
      <c r="C40" s="508"/>
    </row>
    <row r="41" spans="1:3" ht="18.75" customHeight="1">
      <c r="A41" s="308" t="s">
        <v>233</v>
      </c>
      <c r="B41" s="508"/>
      <c r="C41" s="508"/>
    </row>
    <row r="42" spans="1:3" ht="18.75" customHeight="1">
      <c r="A42" s="308" t="s">
        <v>234</v>
      </c>
      <c r="B42" s="508"/>
      <c r="C42" s="508"/>
    </row>
    <row r="43" spans="1:3" ht="18.75" customHeight="1">
      <c r="A43" s="308" t="s">
        <v>235</v>
      </c>
      <c r="B43" s="508"/>
      <c r="C43" s="508"/>
    </row>
    <row r="44" spans="1:3" ht="18.75" customHeight="1">
      <c r="A44" s="308" t="s">
        <v>236</v>
      </c>
      <c r="B44" s="508"/>
      <c r="C44" s="508"/>
    </row>
  </sheetData>
  <mergeCells count="4">
    <mergeCell ref="A1:C1"/>
    <mergeCell ref="A2:C2"/>
    <mergeCell ref="A3:C3"/>
    <mergeCell ref="A4:C4"/>
  </mergeCells>
  <phoneticPr fontId="54" type="noConversion"/>
  <pageMargins left="0.69930555555555596" right="0.69930555555555596" top="0.75" bottom="0.75" header="0.3" footer="0.3"/>
  <pageSetup paperSize="9" orientation="portrait"/>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dimension ref="A1:K42"/>
  <sheetViews>
    <sheetView workbookViewId="0">
      <pane xSplit="11" ySplit="1" topLeftCell="L2" activePane="bottomRight" state="frozen"/>
      <selection pane="topRight"/>
      <selection pane="bottomLeft"/>
      <selection pane="bottomRight" activeCell="N11" sqref="N11"/>
    </sheetView>
  </sheetViews>
  <sheetFormatPr defaultColWidth="9" defaultRowHeight="13.8"/>
  <cols>
    <col min="1" max="1" width="4.44140625" style="2" customWidth="1"/>
    <col min="2" max="2" width="5" style="2" customWidth="1"/>
    <col min="3" max="3" width="14.77734375" style="2" customWidth="1"/>
    <col min="4" max="4" width="14.6640625" style="2" customWidth="1"/>
    <col min="5" max="5" width="16" style="2" customWidth="1"/>
    <col min="6" max="6" width="9.77734375" style="2" customWidth="1"/>
    <col min="7" max="7" width="4.88671875" style="2" customWidth="1"/>
    <col min="8" max="8" width="3.88671875" style="2" customWidth="1"/>
    <col min="9" max="9" width="4.6640625" style="2" customWidth="1"/>
    <col min="10" max="10" width="4.109375" style="2" customWidth="1"/>
    <col min="11" max="11" width="12.77734375" style="2" customWidth="1"/>
    <col min="12" max="16384" width="9" style="2"/>
  </cols>
  <sheetData>
    <row r="1" spans="1:11" ht="25.5" customHeight="1">
      <c r="A1" s="718" t="s">
        <v>4225</v>
      </c>
      <c r="B1" s="718"/>
      <c r="C1" s="718"/>
      <c r="D1" s="718"/>
      <c r="E1" s="718"/>
      <c r="F1" s="718"/>
      <c r="G1" s="718"/>
      <c r="H1" s="718"/>
      <c r="I1" s="718"/>
      <c r="J1" s="718"/>
      <c r="K1" s="718"/>
    </row>
    <row r="2" spans="1:11" ht="19.5" customHeight="1">
      <c r="A2" s="825" t="s">
        <v>4226</v>
      </c>
      <c r="B2" s="826"/>
      <c r="C2" s="826"/>
      <c r="D2" s="826"/>
      <c r="E2" s="826"/>
      <c r="F2" s="826"/>
      <c r="G2" s="826"/>
      <c r="H2" s="826"/>
      <c r="I2" s="826"/>
      <c r="J2" s="826"/>
      <c r="K2" s="827"/>
    </row>
    <row r="3" spans="1:11" ht="19.5" customHeight="1">
      <c r="A3" s="377">
        <v>1</v>
      </c>
      <c r="B3" s="706" t="s">
        <v>4227</v>
      </c>
      <c r="C3" s="706"/>
      <c r="D3" s="711" t="s">
        <v>4480</v>
      </c>
      <c r="E3" s="372" t="s">
        <v>4228</v>
      </c>
      <c r="F3" s="828"/>
      <c r="G3" s="828"/>
      <c r="H3" s="828"/>
      <c r="I3" s="828"/>
      <c r="J3" s="828"/>
      <c r="K3" s="829"/>
    </row>
    <row r="4" spans="1:11" ht="19.5" customHeight="1">
      <c r="A4" s="377">
        <v>2</v>
      </c>
      <c r="B4" s="706"/>
      <c r="C4" s="706"/>
      <c r="D4" s="711"/>
      <c r="E4" s="376" t="s">
        <v>4229</v>
      </c>
      <c r="F4" s="828"/>
      <c r="G4" s="828"/>
      <c r="H4" s="828"/>
      <c r="I4" s="828"/>
      <c r="J4" s="828"/>
      <c r="K4" s="829"/>
    </row>
    <row r="5" spans="1:11" ht="19.5" customHeight="1">
      <c r="A5" s="377">
        <v>3</v>
      </c>
      <c r="B5" s="706"/>
      <c r="C5" s="706"/>
      <c r="D5" s="711"/>
      <c r="E5" s="372" t="s">
        <v>4230</v>
      </c>
      <c r="F5" s="828"/>
      <c r="G5" s="828"/>
      <c r="H5" s="828"/>
      <c r="I5" s="828"/>
      <c r="J5" s="828"/>
      <c r="K5" s="829"/>
    </row>
    <row r="6" spans="1:11" ht="19.5" customHeight="1">
      <c r="A6" s="822" t="s">
        <v>4231</v>
      </c>
      <c r="B6" s="823"/>
      <c r="C6" s="823"/>
      <c r="D6" s="823"/>
      <c r="E6" s="823"/>
      <c r="F6" s="823"/>
      <c r="G6" s="823"/>
      <c r="H6" s="823"/>
      <c r="I6" s="823"/>
      <c r="J6" s="823"/>
      <c r="K6" s="824"/>
    </row>
    <row r="7" spans="1:11" ht="19.5" customHeight="1">
      <c r="A7" s="377">
        <v>4</v>
      </c>
      <c r="B7" s="711" t="s">
        <v>4232</v>
      </c>
      <c r="C7" s="775" t="s">
        <v>4233</v>
      </c>
      <c r="D7" s="775"/>
      <c r="E7" s="775"/>
      <c r="F7" s="775"/>
      <c r="G7" s="775"/>
      <c r="H7" s="775"/>
      <c r="I7" s="775"/>
      <c r="J7" s="775"/>
      <c r="K7" s="81">
        <f>K8+K9</f>
        <v>0</v>
      </c>
    </row>
    <row r="8" spans="1:11" ht="19.5" customHeight="1">
      <c r="A8" s="377">
        <v>5</v>
      </c>
      <c r="B8" s="711"/>
      <c r="C8" s="776" t="s">
        <v>4234</v>
      </c>
      <c r="D8" s="776"/>
      <c r="E8" s="776"/>
      <c r="F8" s="776"/>
      <c r="G8" s="776"/>
      <c r="H8" s="776"/>
      <c r="I8" s="776"/>
      <c r="J8" s="776"/>
      <c r="K8" s="82"/>
    </row>
    <row r="9" spans="1:11" ht="19.5" customHeight="1">
      <c r="A9" s="377">
        <v>6</v>
      </c>
      <c r="B9" s="711"/>
      <c r="C9" s="777" t="s">
        <v>4235</v>
      </c>
      <c r="D9" s="777"/>
      <c r="E9" s="777"/>
      <c r="F9" s="777"/>
      <c r="G9" s="777"/>
      <c r="H9" s="777"/>
      <c r="I9" s="777"/>
      <c r="J9" s="777"/>
      <c r="K9" s="82"/>
    </row>
    <row r="10" spans="1:11" ht="19.5" customHeight="1">
      <c r="A10" s="377">
        <v>7</v>
      </c>
      <c r="B10" s="711"/>
      <c r="C10" s="775" t="s">
        <v>4236</v>
      </c>
      <c r="D10" s="775"/>
      <c r="E10" s="775"/>
      <c r="F10" s="775"/>
      <c r="G10" s="775"/>
      <c r="H10" s="775"/>
      <c r="I10" s="775"/>
      <c r="J10" s="775"/>
      <c r="K10" s="81">
        <f>K11-K12</f>
        <v>0</v>
      </c>
    </row>
    <row r="11" spans="1:11" ht="19.5" customHeight="1">
      <c r="A11" s="377">
        <v>8</v>
      </c>
      <c r="B11" s="711"/>
      <c r="C11" s="776" t="s">
        <v>4237</v>
      </c>
      <c r="D11" s="776"/>
      <c r="E11" s="776"/>
      <c r="F11" s="776"/>
      <c r="G11" s="776"/>
      <c r="H11" s="776"/>
      <c r="I11" s="776"/>
      <c r="J11" s="776"/>
      <c r="K11" s="82"/>
    </row>
    <row r="12" spans="1:11" ht="19.5" customHeight="1">
      <c r="A12" s="377">
        <v>9</v>
      </c>
      <c r="B12" s="711"/>
      <c r="C12" s="777" t="s">
        <v>4238</v>
      </c>
      <c r="D12" s="777"/>
      <c r="E12" s="777"/>
      <c r="F12" s="777"/>
      <c r="G12" s="777"/>
      <c r="H12" s="777"/>
      <c r="I12" s="777"/>
      <c r="J12" s="777"/>
      <c r="K12" s="82"/>
    </row>
    <row r="13" spans="1:11" ht="19.5" customHeight="1">
      <c r="A13" s="377">
        <v>10</v>
      </c>
      <c r="B13" s="711"/>
      <c r="C13" s="706" t="s">
        <v>4239</v>
      </c>
      <c r="D13" s="706"/>
      <c r="E13" s="706"/>
      <c r="F13" s="706"/>
      <c r="G13" s="706"/>
      <c r="H13" s="706"/>
      <c r="I13" s="706"/>
      <c r="J13" s="706"/>
      <c r="K13" s="83" t="str">
        <f>IFERROR(K7/K10,"-")</f>
        <v>-</v>
      </c>
    </row>
    <row r="14" spans="1:11" ht="19.5" customHeight="1">
      <c r="A14" s="377">
        <v>11</v>
      </c>
      <c r="B14" s="711" t="s">
        <v>4240</v>
      </c>
      <c r="C14" s="706" t="s">
        <v>4241</v>
      </c>
      <c r="D14" s="706"/>
      <c r="E14" s="706"/>
      <c r="F14" s="706"/>
      <c r="G14" s="706"/>
      <c r="H14" s="706"/>
      <c r="I14" s="706"/>
      <c r="J14" s="706"/>
      <c r="K14" s="84"/>
    </row>
    <row r="15" spans="1:11" ht="19.5" customHeight="1">
      <c r="A15" s="377">
        <v>12</v>
      </c>
      <c r="B15" s="711"/>
      <c r="C15" s="775" t="s">
        <v>4242</v>
      </c>
      <c r="D15" s="775"/>
      <c r="E15" s="775"/>
      <c r="F15" s="775"/>
      <c r="G15" s="775"/>
      <c r="H15" s="775"/>
      <c r="I15" s="775"/>
      <c r="J15" s="775"/>
      <c r="K15" s="84"/>
    </row>
    <row r="16" spans="1:11" ht="19.5" customHeight="1">
      <c r="A16" s="377">
        <v>13</v>
      </c>
      <c r="B16" s="711"/>
      <c r="C16" s="706" t="s">
        <v>4243</v>
      </c>
      <c r="D16" s="706"/>
      <c r="E16" s="706"/>
      <c r="F16" s="706"/>
      <c r="G16" s="706"/>
      <c r="H16" s="706"/>
      <c r="I16" s="706"/>
      <c r="J16" s="706"/>
      <c r="K16" s="452" t="str">
        <f>IFERROR(K14/K15,"-")</f>
        <v>-</v>
      </c>
    </row>
    <row r="17" spans="1:11" ht="19.5" customHeight="1">
      <c r="A17" s="747">
        <v>14</v>
      </c>
      <c r="B17" s="711" t="s">
        <v>4244</v>
      </c>
      <c r="C17" s="711" t="s">
        <v>4245</v>
      </c>
      <c r="D17" s="711"/>
      <c r="E17" s="711"/>
      <c r="F17" s="372" t="s">
        <v>3977</v>
      </c>
      <c r="G17" s="711" t="s">
        <v>3721</v>
      </c>
      <c r="H17" s="711"/>
      <c r="I17" s="741" t="s">
        <v>3720</v>
      </c>
      <c r="J17" s="741"/>
      <c r="K17" s="85" t="s">
        <v>4024</v>
      </c>
    </row>
    <row r="18" spans="1:11" ht="19.5" customHeight="1">
      <c r="A18" s="747"/>
      <c r="B18" s="711"/>
      <c r="C18" s="711"/>
      <c r="D18" s="711"/>
      <c r="E18" s="711"/>
      <c r="F18" s="372">
        <v>1</v>
      </c>
      <c r="G18" s="711">
        <v>2</v>
      </c>
      <c r="H18" s="711"/>
      <c r="I18" s="741">
        <v>3</v>
      </c>
      <c r="J18" s="741"/>
      <c r="K18" s="85">
        <v>4</v>
      </c>
    </row>
    <row r="19" spans="1:11" ht="19.5" customHeight="1">
      <c r="A19" s="377">
        <v>15</v>
      </c>
      <c r="B19" s="711"/>
      <c r="C19" s="706" t="s">
        <v>4246</v>
      </c>
      <c r="D19" s="706"/>
      <c r="E19" s="706"/>
      <c r="F19" s="383">
        <f>F20+F29</f>
        <v>0</v>
      </c>
      <c r="G19" s="818">
        <f>G20+G29</f>
        <v>0</v>
      </c>
      <c r="H19" s="818">
        <f>H20+H29</f>
        <v>0</v>
      </c>
      <c r="I19" s="818">
        <f>I20+I29</f>
        <v>0</v>
      </c>
      <c r="J19" s="818">
        <f>J20+J29</f>
        <v>0</v>
      </c>
      <c r="K19" s="86">
        <f>SUM(F19:J19)</f>
        <v>0</v>
      </c>
    </row>
    <row r="20" spans="1:11" ht="19.5" customHeight="1">
      <c r="A20" s="377">
        <v>16</v>
      </c>
      <c r="B20" s="711"/>
      <c r="C20" s="785" t="s">
        <v>4247</v>
      </c>
      <c r="D20" s="785"/>
      <c r="E20" s="785"/>
      <c r="F20" s="384">
        <f>SUM(F21:F26)+F28</f>
        <v>0</v>
      </c>
      <c r="G20" s="820">
        <f>SUM(G21:G26)+G28</f>
        <v>0</v>
      </c>
      <c r="H20" s="821">
        <f t="shared" ref="H20:J20" si="0">SUM(H21:H27)</f>
        <v>0</v>
      </c>
      <c r="I20" s="820">
        <f>SUM(I21:I26)+I28</f>
        <v>0</v>
      </c>
      <c r="J20" s="821">
        <f t="shared" si="0"/>
        <v>0</v>
      </c>
      <c r="K20" s="453">
        <f>SUM(K21:K26)+K28</f>
        <v>0</v>
      </c>
    </row>
    <row r="21" spans="1:11" ht="19.5" customHeight="1">
      <c r="A21" s="377">
        <v>17</v>
      </c>
      <c r="B21" s="711"/>
      <c r="C21" s="816" t="s">
        <v>4248</v>
      </c>
      <c r="D21" s="816"/>
      <c r="E21" s="816"/>
      <c r="F21" s="385"/>
      <c r="G21" s="815"/>
      <c r="H21" s="815"/>
      <c r="I21" s="815"/>
      <c r="J21" s="815"/>
      <c r="K21" s="453">
        <f>SUM(F21:J21)</f>
        <v>0</v>
      </c>
    </row>
    <row r="22" spans="1:11" ht="19.5" customHeight="1">
      <c r="A22" s="377">
        <v>18</v>
      </c>
      <c r="B22" s="711"/>
      <c r="C22" s="816" t="s">
        <v>4249</v>
      </c>
      <c r="D22" s="816"/>
      <c r="E22" s="816"/>
      <c r="F22" s="385"/>
      <c r="G22" s="815"/>
      <c r="H22" s="815"/>
      <c r="I22" s="815"/>
      <c r="J22" s="815"/>
      <c r="K22" s="453">
        <f t="shared" ref="K22:K28" si="1">SUM(F22:J22)</f>
        <v>0</v>
      </c>
    </row>
    <row r="23" spans="1:11" ht="19.5" customHeight="1">
      <c r="A23" s="377">
        <v>19</v>
      </c>
      <c r="B23" s="711"/>
      <c r="C23" s="816" t="s">
        <v>4250</v>
      </c>
      <c r="D23" s="816"/>
      <c r="E23" s="816"/>
      <c r="F23" s="385"/>
      <c r="G23" s="815"/>
      <c r="H23" s="815"/>
      <c r="I23" s="815"/>
      <c r="J23" s="815"/>
      <c r="K23" s="453">
        <f t="shared" si="1"/>
        <v>0</v>
      </c>
    </row>
    <row r="24" spans="1:11" ht="19.5" customHeight="1">
      <c r="A24" s="377">
        <v>20</v>
      </c>
      <c r="B24" s="711"/>
      <c r="C24" s="816" t="s">
        <v>4251</v>
      </c>
      <c r="D24" s="816"/>
      <c r="E24" s="816"/>
      <c r="F24" s="385"/>
      <c r="G24" s="815"/>
      <c r="H24" s="815"/>
      <c r="I24" s="815"/>
      <c r="J24" s="815"/>
      <c r="K24" s="453">
        <f t="shared" si="1"/>
        <v>0</v>
      </c>
    </row>
    <row r="25" spans="1:11" ht="19.5" customHeight="1">
      <c r="A25" s="377">
        <v>21</v>
      </c>
      <c r="B25" s="711"/>
      <c r="C25" s="816" t="s">
        <v>4252</v>
      </c>
      <c r="D25" s="816"/>
      <c r="E25" s="816"/>
      <c r="F25" s="385"/>
      <c r="G25" s="815"/>
      <c r="H25" s="815"/>
      <c r="I25" s="815"/>
      <c r="J25" s="815"/>
      <c r="K25" s="453">
        <f t="shared" si="1"/>
        <v>0</v>
      </c>
    </row>
    <row r="26" spans="1:11" ht="19.5" customHeight="1">
      <c r="A26" s="377">
        <v>22</v>
      </c>
      <c r="B26" s="711"/>
      <c r="C26" s="816" t="s">
        <v>4253</v>
      </c>
      <c r="D26" s="816"/>
      <c r="E26" s="816"/>
      <c r="F26" s="385"/>
      <c r="G26" s="815"/>
      <c r="H26" s="815"/>
      <c r="I26" s="815"/>
      <c r="J26" s="815"/>
      <c r="K26" s="453">
        <f t="shared" si="1"/>
        <v>0</v>
      </c>
    </row>
    <row r="27" spans="1:11" ht="19.5" customHeight="1">
      <c r="A27" s="377">
        <v>23</v>
      </c>
      <c r="B27" s="711"/>
      <c r="C27" s="816" t="s">
        <v>4254</v>
      </c>
      <c r="D27" s="816"/>
      <c r="E27" s="816"/>
      <c r="F27" s="385"/>
      <c r="G27" s="815"/>
      <c r="H27" s="815"/>
      <c r="I27" s="815"/>
      <c r="J27" s="815"/>
      <c r="K27" s="453">
        <f t="shared" si="1"/>
        <v>0</v>
      </c>
    </row>
    <row r="28" spans="1:11" ht="19.5" customHeight="1">
      <c r="A28" s="377">
        <v>24</v>
      </c>
      <c r="B28" s="711"/>
      <c r="C28" s="819" t="s">
        <v>4255</v>
      </c>
      <c r="D28" s="819"/>
      <c r="E28" s="819"/>
      <c r="F28" s="385"/>
      <c r="G28" s="815"/>
      <c r="H28" s="815"/>
      <c r="I28" s="815"/>
      <c r="J28" s="815"/>
      <c r="K28" s="453">
        <f t="shared" si="1"/>
        <v>0</v>
      </c>
    </row>
    <row r="29" spans="1:11" ht="19.5" customHeight="1">
      <c r="A29" s="377">
        <v>25</v>
      </c>
      <c r="B29" s="711"/>
      <c r="C29" s="785" t="s">
        <v>4256</v>
      </c>
      <c r="D29" s="785"/>
      <c r="E29" s="785"/>
      <c r="F29" s="383">
        <f t="shared" ref="F29:K29" si="2">(F30+F32)*80%</f>
        <v>0</v>
      </c>
      <c r="G29" s="818">
        <f t="shared" si="2"/>
        <v>0</v>
      </c>
      <c r="H29" s="818">
        <f t="shared" si="2"/>
        <v>0</v>
      </c>
      <c r="I29" s="818">
        <f t="shared" si="2"/>
        <v>0</v>
      </c>
      <c r="J29" s="818">
        <f t="shared" si="2"/>
        <v>0</v>
      </c>
      <c r="K29" s="453">
        <f t="shared" si="2"/>
        <v>0</v>
      </c>
    </row>
    <row r="30" spans="1:11" ht="19.5" customHeight="1">
      <c r="A30" s="377">
        <v>26</v>
      </c>
      <c r="B30" s="711"/>
      <c r="C30" s="816" t="s">
        <v>4257</v>
      </c>
      <c r="D30" s="816"/>
      <c r="E30" s="816"/>
      <c r="F30" s="385"/>
      <c r="G30" s="815"/>
      <c r="H30" s="815"/>
      <c r="I30" s="815"/>
      <c r="J30" s="815"/>
      <c r="K30" s="453">
        <f>SUM(F30:J30)</f>
        <v>0</v>
      </c>
    </row>
    <row r="31" spans="1:11" ht="19.5" customHeight="1">
      <c r="A31" s="377">
        <v>27</v>
      </c>
      <c r="B31" s="711"/>
      <c r="C31" s="816" t="s">
        <v>4258</v>
      </c>
      <c r="D31" s="816"/>
      <c r="E31" s="816"/>
      <c r="F31" s="385"/>
      <c r="G31" s="815"/>
      <c r="H31" s="815"/>
      <c r="I31" s="815"/>
      <c r="J31" s="815"/>
      <c r="K31" s="453">
        <f t="shared" ref="K31:K33" si="3">SUM(F31:J31)</f>
        <v>0</v>
      </c>
    </row>
    <row r="32" spans="1:11" ht="19.5" customHeight="1">
      <c r="A32" s="377">
        <v>28</v>
      </c>
      <c r="B32" s="711"/>
      <c r="C32" s="817" t="s">
        <v>4259</v>
      </c>
      <c r="D32" s="817"/>
      <c r="E32" s="817"/>
      <c r="F32" s="385"/>
      <c r="G32" s="815"/>
      <c r="H32" s="815"/>
      <c r="I32" s="815"/>
      <c r="J32" s="815"/>
      <c r="K32" s="453">
        <f t="shared" si="3"/>
        <v>0</v>
      </c>
    </row>
    <row r="33" spans="1:11" ht="19.5" customHeight="1">
      <c r="A33" s="377">
        <v>29</v>
      </c>
      <c r="B33" s="711"/>
      <c r="C33" s="706" t="s">
        <v>4260</v>
      </c>
      <c r="D33" s="706"/>
      <c r="E33" s="706"/>
      <c r="F33" s="385"/>
      <c r="G33" s="815"/>
      <c r="H33" s="815"/>
      <c r="I33" s="815"/>
      <c r="J33" s="815"/>
      <c r="K33" s="453">
        <f t="shared" si="3"/>
        <v>0</v>
      </c>
    </row>
    <row r="34" spans="1:11" ht="19.5" customHeight="1">
      <c r="A34" s="377">
        <v>30</v>
      </c>
      <c r="B34" s="711"/>
      <c r="C34" s="706" t="s">
        <v>4261</v>
      </c>
      <c r="D34" s="706"/>
      <c r="E34" s="706"/>
      <c r="F34" s="706"/>
      <c r="G34" s="706"/>
      <c r="H34" s="706"/>
      <c r="I34" s="706"/>
      <c r="J34" s="706"/>
      <c r="K34" s="88" t="str">
        <f>IFERROR(K19/K33,"-")</f>
        <v>-</v>
      </c>
    </row>
    <row r="35" spans="1:11" ht="19.5" customHeight="1">
      <c r="A35" s="377">
        <v>31</v>
      </c>
      <c r="B35" s="711" t="s">
        <v>4262</v>
      </c>
      <c r="C35" s="775" t="s">
        <v>4263</v>
      </c>
      <c r="D35" s="775"/>
      <c r="E35" s="775"/>
      <c r="F35" s="775"/>
      <c r="G35" s="775"/>
      <c r="H35" s="775"/>
      <c r="I35" s="775"/>
      <c r="J35" s="775"/>
      <c r="K35" s="65"/>
    </row>
    <row r="36" spans="1:11" ht="19.5" customHeight="1">
      <c r="A36" s="381">
        <v>32</v>
      </c>
      <c r="B36" s="813"/>
      <c r="C36" s="814" t="s">
        <v>4264</v>
      </c>
      <c r="D36" s="814"/>
      <c r="E36" s="814"/>
      <c r="F36" s="814"/>
      <c r="G36" s="814"/>
      <c r="H36" s="814"/>
      <c r="I36" s="814"/>
      <c r="J36" s="814"/>
      <c r="K36" s="89"/>
    </row>
    <row r="38" spans="1:11" ht="20.100000000000001" customHeight="1">
      <c r="A38" s="719" t="s">
        <v>3198</v>
      </c>
      <c r="B38" s="719"/>
      <c r="C38" s="719"/>
      <c r="D38" s="719"/>
      <c r="E38" s="719"/>
      <c r="F38" s="719"/>
      <c r="G38" s="719"/>
      <c r="H38" s="719"/>
      <c r="I38" s="719"/>
      <c r="J38" s="719"/>
      <c r="K38" s="719"/>
    </row>
    <row r="39" spans="1:11" ht="20.100000000000001" customHeight="1">
      <c r="A39" s="781" t="s">
        <v>4265</v>
      </c>
      <c r="B39" s="781"/>
      <c r="C39" s="781"/>
      <c r="D39" s="781"/>
      <c r="E39" s="781"/>
      <c r="F39" s="781"/>
      <c r="G39" s="781"/>
      <c r="H39" s="781"/>
      <c r="I39" s="781"/>
      <c r="J39" s="781"/>
      <c r="K39" s="781"/>
    </row>
    <row r="40" spans="1:11" ht="20.100000000000001" customHeight="1">
      <c r="A40" s="781" t="s">
        <v>4266</v>
      </c>
      <c r="B40" s="781"/>
      <c r="C40" s="781"/>
      <c r="D40" s="781"/>
      <c r="E40" s="781"/>
      <c r="F40" s="781"/>
      <c r="G40" s="781"/>
      <c r="H40" s="781"/>
      <c r="I40" s="781"/>
      <c r="J40" s="781"/>
      <c r="K40" s="781"/>
    </row>
    <row r="41" spans="1:11" ht="20.100000000000001" customHeight="1">
      <c r="A41" s="807" t="s">
        <v>4206</v>
      </c>
      <c r="B41" s="807"/>
      <c r="C41" s="807"/>
      <c r="D41" s="807"/>
      <c r="E41" s="807"/>
      <c r="F41" s="807"/>
      <c r="G41" s="807"/>
      <c r="H41" s="807"/>
      <c r="I41" s="807"/>
      <c r="J41" s="807"/>
      <c r="K41" s="807"/>
    </row>
    <row r="42" spans="1:11" ht="20.100000000000001" customHeight="1">
      <c r="A42" s="781" t="s">
        <v>4267</v>
      </c>
      <c r="B42" s="781"/>
      <c r="C42" s="781"/>
      <c r="D42" s="781"/>
      <c r="E42" s="781"/>
      <c r="F42" s="781"/>
      <c r="G42" s="781"/>
      <c r="H42" s="781"/>
      <c r="I42" s="781"/>
      <c r="J42" s="781"/>
      <c r="K42" s="781"/>
    </row>
  </sheetData>
  <sheetProtection password="CF88" sheet="1" objects="1" scenarios="1"/>
  <mergeCells count="81">
    <mergeCell ref="A1:K1"/>
    <mergeCell ref="A2:K2"/>
    <mergeCell ref="F3:K3"/>
    <mergeCell ref="F4:K4"/>
    <mergeCell ref="F5:K5"/>
    <mergeCell ref="D3:D5"/>
    <mergeCell ref="B3:C5"/>
    <mergeCell ref="A6:K6"/>
    <mergeCell ref="C7:J7"/>
    <mergeCell ref="C8:J8"/>
    <mergeCell ref="C9:J9"/>
    <mergeCell ref="C10:J10"/>
    <mergeCell ref="C11:J11"/>
    <mergeCell ref="C12:J12"/>
    <mergeCell ref="C13:J13"/>
    <mergeCell ref="C14:J14"/>
    <mergeCell ref="C15:J15"/>
    <mergeCell ref="C16:J16"/>
    <mergeCell ref="G17:H17"/>
    <mergeCell ref="I17:J17"/>
    <mergeCell ref="G18:H18"/>
    <mergeCell ref="I18:J18"/>
    <mergeCell ref="C19:E19"/>
    <mergeCell ref="G19:H19"/>
    <mergeCell ref="I19:J19"/>
    <mergeCell ref="C20:E20"/>
    <mergeCell ref="G20:H20"/>
    <mergeCell ref="I20:J20"/>
    <mergeCell ref="C21:E21"/>
    <mergeCell ref="G21:H21"/>
    <mergeCell ref="I21:J21"/>
    <mergeCell ref="C22:E22"/>
    <mergeCell ref="G22:H22"/>
    <mergeCell ref="I22:J22"/>
    <mergeCell ref="C23:E23"/>
    <mergeCell ref="G23:H23"/>
    <mergeCell ref="I23:J23"/>
    <mergeCell ref="C24:E24"/>
    <mergeCell ref="G24:H24"/>
    <mergeCell ref="I24:J24"/>
    <mergeCell ref="C25:E25"/>
    <mergeCell ref="G25:H25"/>
    <mergeCell ref="I25:J25"/>
    <mergeCell ref="C26:E26"/>
    <mergeCell ref="G26:H26"/>
    <mergeCell ref="I26:J26"/>
    <mergeCell ref="C27:E27"/>
    <mergeCell ref="G27:H27"/>
    <mergeCell ref="I27:J27"/>
    <mergeCell ref="C28:E28"/>
    <mergeCell ref="G28:H28"/>
    <mergeCell ref="I28:J28"/>
    <mergeCell ref="C29:E29"/>
    <mergeCell ref="G29:H29"/>
    <mergeCell ref="I29:J29"/>
    <mergeCell ref="C30:E30"/>
    <mergeCell ref="G30:H30"/>
    <mergeCell ref="I30:J30"/>
    <mergeCell ref="C35:J35"/>
    <mergeCell ref="C31:E31"/>
    <mergeCell ref="G31:H31"/>
    <mergeCell ref="I31:J31"/>
    <mergeCell ref="C32:E32"/>
    <mergeCell ref="G32:H32"/>
    <mergeCell ref="I32:J32"/>
    <mergeCell ref="A42:K42"/>
    <mergeCell ref="A17:A18"/>
    <mergeCell ref="B7:B13"/>
    <mergeCell ref="B14:B16"/>
    <mergeCell ref="B17:B34"/>
    <mergeCell ref="B35:B36"/>
    <mergeCell ref="C17:E18"/>
    <mergeCell ref="C36:J36"/>
    <mergeCell ref="A38:K38"/>
    <mergeCell ref="A39:K39"/>
    <mergeCell ref="A40:K40"/>
    <mergeCell ref="A41:K41"/>
    <mergeCell ref="C33:E33"/>
    <mergeCell ref="G33:H33"/>
    <mergeCell ref="I33:J33"/>
    <mergeCell ref="C34:J34"/>
  </mergeCells>
  <phoneticPr fontId="54" type="noConversion"/>
  <hyperlinks>
    <hyperlink ref="A39:K39" r:id="rId1" display="科技部 财政部 国家税务总局关于〈高新技术企业认定管理办法〉的通知（国科发火〔2016〕32号）" xr:uid="{00000000-0004-0000-2700-000000000000}"/>
    <hyperlink ref="A40:K40" r:id="rId2" display="科学技术部 财政部 国家税务总局关于修订印发〈高新技术企业认定管理工作指引〉的通知（国科发火〔2016〕195号）" xr:uid="{00000000-0004-0000-2700-000001000000}"/>
    <hyperlink ref="A42:K42" r:id="rId3" display="科技部 财政部 国家税务总局关于修订印发〈高新技术企业认定管理办法〉的通知（国科发火〔2016〕32号）" xr:uid="{00000000-0004-0000-2700-000002000000}"/>
    <hyperlink ref="A41:K41" r:id="rId4" display="国家税务总局关于实施高新技术企业所得税优惠政策有关问题的公告（国家税务总局公告2017年第24号）" xr:uid="{00000000-0004-0000-2700-000003000000}"/>
  </hyperlinks>
  <pageMargins left="0.39370078740157483" right="0.39370078740157483" top="0.74803149606299213" bottom="0.74803149606299213" header="0.31496062992125984" footer="0.31496062992125984"/>
  <pageSetup paperSize="9" orientation="portrait" r:id="rId5"/>
  <drawing r:id="rId6"/>
  <legacyDrawing r:id="rId7"/>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dimension ref="A1:H38"/>
  <sheetViews>
    <sheetView workbookViewId="0">
      <pane ySplit="4" topLeftCell="A5" activePane="bottomLeft" state="frozen"/>
      <selection pane="bottomLeft" activeCell="I13" sqref="I13"/>
    </sheetView>
  </sheetViews>
  <sheetFormatPr defaultColWidth="9" defaultRowHeight="13.8"/>
  <cols>
    <col min="1" max="1" width="4" style="2" customWidth="1"/>
    <col min="2" max="2" width="5" style="2" customWidth="1"/>
    <col min="3" max="3" width="22.44140625" style="2" customWidth="1"/>
    <col min="4" max="4" width="51.88671875" style="2" customWidth="1"/>
    <col min="5" max="5" width="18.77734375" style="2" customWidth="1"/>
    <col min="6" max="16384" width="9" style="2"/>
  </cols>
  <sheetData>
    <row r="1" spans="1:5" ht="27" customHeight="1">
      <c r="A1" s="725" t="s">
        <v>4268</v>
      </c>
      <c r="B1" s="725"/>
      <c r="C1" s="725"/>
      <c r="D1" s="725"/>
      <c r="E1" s="725"/>
    </row>
    <row r="2" spans="1:5" ht="22.5" customHeight="1">
      <c r="A2" s="832" t="s">
        <v>4226</v>
      </c>
      <c r="B2" s="833"/>
      <c r="C2" s="833"/>
      <c r="D2" s="833"/>
      <c r="E2" s="834"/>
    </row>
    <row r="3" spans="1:5" ht="26.25" customHeight="1">
      <c r="A3" s="747" t="s">
        <v>4269</v>
      </c>
      <c r="B3" s="741"/>
      <c r="C3" s="66"/>
      <c r="D3" s="25" t="s">
        <v>4481</v>
      </c>
      <c r="E3" s="67"/>
    </row>
    <row r="4" spans="1:5" ht="26.25" customHeight="1">
      <c r="A4" s="835" t="s">
        <v>4270</v>
      </c>
      <c r="B4" s="779"/>
      <c r="C4" s="66"/>
      <c r="D4" s="29" t="s">
        <v>4271</v>
      </c>
      <c r="E4" s="68"/>
    </row>
    <row r="5" spans="1:5" ht="26.25" customHeight="1">
      <c r="A5" s="832" t="s">
        <v>4231</v>
      </c>
      <c r="B5" s="833"/>
      <c r="C5" s="833"/>
      <c r="D5" s="833"/>
      <c r="E5" s="834"/>
    </row>
    <row r="6" spans="1:5" ht="26.25" customHeight="1">
      <c r="A6" s="69" t="s">
        <v>3355</v>
      </c>
      <c r="B6" s="711" t="s">
        <v>3357</v>
      </c>
      <c r="C6" s="711"/>
      <c r="D6" s="711"/>
      <c r="E6" s="26" t="s">
        <v>4272</v>
      </c>
    </row>
    <row r="7" spans="1:5" ht="26.25" customHeight="1">
      <c r="A7" s="69">
        <v>1</v>
      </c>
      <c r="B7" s="711" t="s">
        <v>4273</v>
      </c>
      <c r="C7" s="706" t="s">
        <v>4274</v>
      </c>
      <c r="D7" s="706"/>
      <c r="E7" s="23"/>
    </row>
    <row r="8" spans="1:5" ht="26.25" customHeight="1">
      <c r="A8" s="69">
        <v>2</v>
      </c>
      <c r="B8" s="711"/>
      <c r="C8" s="706" t="s">
        <v>4275</v>
      </c>
      <c r="D8" s="706"/>
      <c r="E8" s="23"/>
    </row>
    <row r="9" spans="1:5" ht="26.25" customHeight="1">
      <c r="A9" s="69">
        <v>3</v>
      </c>
      <c r="B9" s="711"/>
      <c r="C9" s="706" t="s">
        <v>4276</v>
      </c>
      <c r="D9" s="706"/>
      <c r="E9" s="23"/>
    </row>
    <row r="10" spans="1:5" ht="26.25" customHeight="1">
      <c r="A10" s="69">
        <v>4</v>
      </c>
      <c r="B10" s="711"/>
      <c r="C10" s="706" t="s">
        <v>4277</v>
      </c>
      <c r="D10" s="706"/>
      <c r="E10" s="71" t="str">
        <f>IFERROR(E8/E7,"")</f>
        <v/>
      </c>
    </row>
    <row r="11" spans="1:5" ht="26.25" customHeight="1">
      <c r="A11" s="69">
        <v>5</v>
      </c>
      <c r="B11" s="711"/>
      <c r="C11" s="706" t="s">
        <v>4278</v>
      </c>
      <c r="D11" s="706"/>
      <c r="E11" s="71" t="str">
        <f>IFERROR(E9/E7*100%,"")</f>
        <v/>
      </c>
    </row>
    <row r="12" spans="1:5" ht="26.25" customHeight="1">
      <c r="A12" s="69">
        <v>6</v>
      </c>
      <c r="B12" s="711" t="s">
        <v>4244</v>
      </c>
      <c r="C12" s="706" t="s">
        <v>4279</v>
      </c>
      <c r="D12" s="706"/>
      <c r="E12" s="149"/>
    </row>
    <row r="13" spans="1:5" ht="26.25" customHeight="1">
      <c r="A13" s="69">
        <v>7</v>
      </c>
      <c r="B13" s="711"/>
      <c r="C13" s="706" t="s">
        <v>4280</v>
      </c>
      <c r="D13" s="706"/>
      <c r="E13" s="149"/>
    </row>
    <row r="14" spans="1:5" ht="26.25" customHeight="1">
      <c r="A14" s="69">
        <v>8</v>
      </c>
      <c r="B14" s="711"/>
      <c r="C14" s="706" t="s">
        <v>4281</v>
      </c>
      <c r="D14" s="706"/>
      <c r="E14" s="71" t="str">
        <f>IFERROR(E12/'A101010'!C3,"")</f>
        <v/>
      </c>
    </row>
    <row r="15" spans="1:5" ht="26.25" customHeight="1">
      <c r="A15" s="69">
        <v>9</v>
      </c>
      <c r="B15" s="711"/>
      <c r="C15" s="706" t="s">
        <v>4282</v>
      </c>
      <c r="D15" s="706"/>
      <c r="E15" s="71" t="str">
        <f>IF(E12&lt;&gt;0,E13/E12*100%,"")</f>
        <v/>
      </c>
    </row>
    <row r="16" spans="1:5" ht="26.25" customHeight="1">
      <c r="A16" s="60">
        <v>10</v>
      </c>
      <c r="B16" s="711" t="s">
        <v>4240</v>
      </c>
      <c r="C16" s="706" t="s">
        <v>4283</v>
      </c>
      <c r="D16" s="706"/>
      <c r="E16" s="165"/>
    </row>
    <row r="17" spans="1:8" ht="26.25" customHeight="1">
      <c r="A17" s="69">
        <v>11</v>
      </c>
      <c r="B17" s="711"/>
      <c r="C17" s="775" t="s">
        <v>4284</v>
      </c>
      <c r="D17" s="775"/>
      <c r="E17" s="165"/>
    </row>
    <row r="18" spans="1:8" ht="26.25" customHeight="1">
      <c r="A18" s="60">
        <v>12</v>
      </c>
      <c r="B18" s="711"/>
      <c r="C18" s="706" t="s">
        <v>4285</v>
      </c>
      <c r="D18" s="706"/>
      <c r="E18" s="71" t="str">
        <f>IFERROR(E17/E16*100%,"")</f>
        <v/>
      </c>
    </row>
    <row r="19" spans="1:8" ht="26.25" customHeight="1">
      <c r="A19" s="69">
        <v>13</v>
      </c>
      <c r="B19" s="711"/>
      <c r="C19" s="706" t="s">
        <v>4286</v>
      </c>
      <c r="D19" s="72" t="s">
        <v>4287</v>
      </c>
      <c r="E19" s="149"/>
    </row>
    <row r="20" spans="1:8" ht="26.25" customHeight="1">
      <c r="A20" s="60">
        <v>14</v>
      </c>
      <c r="B20" s="711"/>
      <c r="C20" s="706"/>
      <c r="D20" s="72" t="s">
        <v>4288</v>
      </c>
      <c r="E20" s="71" t="str">
        <f>IFERROR(E19/E16,"")</f>
        <v/>
      </c>
    </row>
    <row r="21" spans="1:8" ht="26.25" customHeight="1">
      <c r="A21" s="69">
        <v>15</v>
      </c>
      <c r="B21" s="711"/>
      <c r="C21" s="706" t="s">
        <v>4289</v>
      </c>
      <c r="D21" s="70" t="s">
        <v>4290</v>
      </c>
      <c r="E21" s="73"/>
    </row>
    <row r="22" spans="1:8" ht="26.25" customHeight="1">
      <c r="A22" s="60">
        <v>16</v>
      </c>
      <c r="B22" s="711"/>
      <c r="C22" s="706"/>
      <c r="D22" s="70" t="s">
        <v>4291</v>
      </c>
      <c r="E22" s="74"/>
    </row>
    <row r="23" spans="1:8" ht="26.25" customHeight="1">
      <c r="A23" s="69">
        <v>17</v>
      </c>
      <c r="B23" s="711"/>
      <c r="C23" s="706"/>
      <c r="D23" s="70" t="s">
        <v>4292</v>
      </c>
      <c r="E23" s="71" t="str">
        <f>IFERROR(E22/E17,"")</f>
        <v/>
      </c>
    </row>
    <row r="24" spans="1:8" ht="26.25" customHeight="1">
      <c r="A24" s="60">
        <v>18</v>
      </c>
      <c r="B24" s="711"/>
      <c r="C24" s="706" t="s">
        <v>4293</v>
      </c>
      <c r="D24" s="70" t="s">
        <v>4294</v>
      </c>
      <c r="E24" s="74"/>
    </row>
    <row r="25" spans="1:8" ht="26.25" customHeight="1">
      <c r="A25" s="69">
        <v>19</v>
      </c>
      <c r="B25" s="711"/>
      <c r="C25" s="706"/>
      <c r="D25" s="70" t="s">
        <v>4295</v>
      </c>
      <c r="E25" s="74"/>
    </row>
    <row r="26" spans="1:8" ht="26.25" customHeight="1">
      <c r="A26" s="60">
        <v>20</v>
      </c>
      <c r="B26" s="711"/>
      <c r="C26" s="706"/>
      <c r="D26" s="70" t="s">
        <v>4296</v>
      </c>
      <c r="E26" s="71" t="str">
        <f>IFERROR(E25/E16,"")</f>
        <v/>
      </c>
      <c r="H26" s="75"/>
    </row>
    <row r="27" spans="1:8" ht="26.25" customHeight="1">
      <c r="A27" s="69">
        <v>21</v>
      </c>
      <c r="B27" s="711"/>
      <c r="C27" s="70" t="s">
        <v>4297</v>
      </c>
      <c r="D27" s="70" t="s">
        <v>4298</v>
      </c>
      <c r="E27" s="73"/>
    </row>
    <row r="28" spans="1:8" ht="26.25" customHeight="1">
      <c r="A28" s="62">
        <v>22</v>
      </c>
      <c r="B28" s="813"/>
      <c r="C28" s="830" t="s">
        <v>4262</v>
      </c>
      <c r="D28" s="831"/>
      <c r="E28" s="454"/>
    </row>
    <row r="30" spans="1:8" ht="21.75" customHeight="1">
      <c r="A30" s="719" t="s">
        <v>3198</v>
      </c>
      <c r="B30" s="719"/>
      <c r="C30" s="719"/>
    </row>
    <row r="31" spans="1:8" s="53" customFormat="1" ht="20.100000000000001" customHeight="1">
      <c r="A31" s="754" t="s">
        <v>3750</v>
      </c>
      <c r="B31" s="754"/>
      <c r="C31" s="754"/>
      <c r="D31" s="754"/>
      <c r="E31" s="754"/>
      <c r="F31" s="754"/>
    </row>
    <row r="32" spans="1:8" s="53" customFormat="1" ht="20.100000000000001" customHeight="1">
      <c r="A32" s="754" t="s">
        <v>3342</v>
      </c>
      <c r="B32" s="754"/>
      <c r="C32" s="754"/>
      <c r="D32" s="754"/>
      <c r="E32" s="754"/>
      <c r="F32" s="754"/>
    </row>
    <row r="33" spans="1:6" s="53" customFormat="1" ht="20.100000000000001" customHeight="1">
      <c r="A33" s="754" t="s">
        <v>3344</v>
      </c>
      <c r="B33" s="754"/>
      <c r="C33" s="754"/>
      <c r="D33" s="754"/>
      <c r="E33" s="754"/>
      <c r="F33" s="754"/>
    </row>
    <row r="34" spans="1:6" s="53" customFormat="1" ht="20.100000000000001" customHeight="1">
      <c r="A34" s="781" t="s">
        <v>4299</v>
      </c>
      <c r="B34" s="781"/>
      <c r="C34" s="781"/>
      <c r="D34" s="781"/>
      <c r="E34" s="781"/>
      <c r="F34" s="781"/>
    </row>
    <row r="35" spans="1:6" s="53" customFormat="1" ht="20.100000000000001" customHeight="1">
      <c r="A35" s="754" t="s">
        <v>3343</v>
      </c>
      <c r="B35" s="754"/>
      <c r="C35" s="754"/>
      <c r="D35" s="754"/>
      <c r="E35" s="754"/>
      <c r="F35" s="754"/>
    </row>
    <row r="36" spans="1:6" s="53" customFormat="1" ht="20.100000000000001" customHeight="1">
      <c r="A36" s="720" t="s">
        <v>4300</v>
      </c>
      <c r="B36" s="720"/>
      <c r="C36" s="720"/>
      <c r="D36" s="720"/>
      <c r="E36" s="720"/>
      <c r="F36" s="720"/>
    </row>
    <row r="37" spans="1:6" s="53" customFormat="1" ht="20.100000000000001" customHeight="1">
      <c r="A37" s="720" t="s">
        <v>4301</v>
      </c>
      <c r="B37" s="720"/>
      <c r="C37" s="720"/>
      <c r="D37" s="720"/>
      <c r="E37" s="720"/>
      <c r="F37" s="720"/>
    </row>
    <row r="38" spans="1:6" s="53" customFormat="1" ht="20.100000000000001" customHeight="1">
      <c r="A38" s="720" t="s">
        <v>4302</v>
      </c>
      <c r="B38" s="720"/>
      <c r="C38" s="720"/>
      <c r="D38" s="720"/>
      <c r="E38" s="720"/>
      <c r="F38" s="720"/>
    </row>
  </sheetData>
  <sheetProtection password="CF88" sheet="1" objects="1" scenarios="1"/>
  <mergeCells count="34">
    <mergeCell ref="A1:E1"/>
    <mergeCell ref="A2:E2"/>
    <mergeCell ref="A3:B3"/>
    <mergeCell ref="A4:B4"/>
    <mergeCell ref="A5:E5"/>
    <mergeCell ref="B6:D6"/>
    <mergeCell ref="C7:D7"/>
    <mergeCell ref="C8:D8"/>
    <mergeCell ref="C9:D9"/>
    <mergeCell ref="C10:D10"/>
    <mergeCell ref="C18:D18"/>
    <mergeCell ref="C28:D28"/>
    <mergeCell ref="A30:C30"/>
    <mergeCell ref="C11:D11"/>
    <mergeCell ref="C12:D12"/>
    <mergeCell ref="C13:D13"/>
    <mergeCell ref="C14:D14"/>
    <mergeCell ref="C15:D15"/>
    <mergeCell ref="A36:F36"/>
    <mergeCell ref="A37:F37"/>
    <mergeCell ref="A38:F38"/>
    <mergeCell ref="B7:B11"/>
    <mergeCell ref="B12:B15"/>
    <mergeCell ref="B16:B28"/>
    <mergeCell ref="C19:C20"/>
    <mergeCell ref="C21:C23"/>
    <mergeCell ref="C24:C26"/>
    <mergeCell ref="A31:F31"/>
    <mergeCell ref="A32:F32"/>
    <mergeCell ref="A33:F33"/>
    <mergeCell ref="A34:F34"/>
    <mergeCell ref="A35:F35"/>
    <mergeCell ref="C16:D16"/>
    <mergeCell ref="C17:D17"/>
  </mergeCells>
  <phoneticPr fontId="54" type="noConversion"/>
  <dataValidations count="1">
    <dataValidation type="list" allowBlank="1" showInputMessage="1" showErrorMessage="1" sqref="C3:C4" xr:uid="{00000000-0002-0000-2800-000000000000}">
      <formula1>"110,120,210,220,300,400"</formula1>
    </dataValidation>
  </dataValidations>
  <hyperlinks>
    <hyperlink ref="A31:F31" r:id="rId1" display="财政部 国家税务总局关于进一步鼓励软件产业和集成电路产业发展企业所得税政策的通知（财税〔2012〕27号）" xr:uid="{00000000-0004-0000-2800-000000000000}"/>
    <hyperlink ref="A32:F32" r:id="rId2" display="财政部 国家税务总局 发展改革委 工业和信息化部关于软件和集成电路产业企业所得税优惠政策有关问题的通知（财税〔2016〕49号）" xr:uid="{00000000-0004-0000-2800-000001000000}"/>
    <hyperlink ref="A33:F33" r:id="rId3" display="财政部 国家税务总局 发展改革委 工业和信息化部关于进一步鼓励集成电路产业发展企业所得税政策的通知（财税〔2015〕6号）" xr:uid="{00000000-0004-0000-2800-000002000000}"/>
    <hyperlink ref="A34:F34" r:id="rId4" display="国家发展和改革委员会 工业和信息化部 财政部 国家税务总局关于印发国家规划布局内重点软件和集成电路设计领域的通知（发改高技〔2016〕1056号）" xr:uid="{00000000-0004-0000-2800-000003000000}"/>
    <hyperlink ref="A35:F35" r:id="rId5" display="财政部 税务总局 国家发展改革委 工业和信息化部关于集成电路生产企业有关企业所得税政策问题的通知（财税〔2018〕27号）" xr:uid="{00000000-0004-0000-2800-000004000000}"/>
    <hyperlink ref="A36:F36" r:id="rId6" display="财政部 国家税务总局 科技部关于完善研发费用税前加计扣除政策的通知》（财税〔2015〕119号）" xr:uid="{00000000-0004-0000-2800-000005000000}"/>
    <hyperlink ref="A37:F37" r:id="rId7" display="国家税务总局关于企业研究开发费用税前加计扣除政策有关问题的公告》(国家税务总局公告2015年第97号)" xr:uid="{00000000-0004-0000-2800-000006000000}"/>
    <hyperlink ref="A38:F38" r:id="rId8" display="国家税务总局关于研发费用税前加计扣除归集范围有关问题的公告》(国家税务总局公告2017年第40号)" xr:uid="{00000000-0004-0000-2800-000007000000}"/>
  </hyperlinks>
  <pageMargins left="0.19685039370078741" right="0.19685039370078741" top="0.74803149606299213" bottom="0.74803149606299213" header="0.31496062992125984" footer="0.31496062992125984"/>
  <pageSetup paperSize="9" orientation="portrait" r:id="rId9"/>
  <drawing r:id="rId10"/>
  <legacyDrawing r:id="rId11"/>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dimension ref="A1:P23"/>
  <sheetViews>
    <sheetView workbookViewId="0">
      <pane xSplit="2" ySplit="4" topLeftCell="C5" activePane="bottomRight" state="frozen"/>
      <selection pane="topRight"/>
      <selection pane="bottomLeft"/>
      <selection pane="bottomRight" activeCell="N11" sqref="N11"/>
    </sheetView>
  </sheetViews>
  <sheetFormatPr defaultColWidth="9" defaultRowHeight="13.8"/>
  <cols>
    <col min="1" max="1" width="5" style="2" customWidth="1"/>
    <col min="2" max="2" width="9.88671875" style="2" customWidth="1"/>
    <col min="3" max="3" width="11.109375" style="2" customWidth="1"/>
    <col min="4" max="5" width="9.77734375" style="2" bestFit="1" customWidth="1"/>
    <col min="6" max="6" width="12.109375" style="2" customWidth="1"/>
    <col min="7" max="10" width="10.21875" style="2" bestFit="1" customWidth="1"/>
    <col min="11" max="11" width="4.33203125" style="2" customWidth="1"/>
    <col min="12" max="12" width="4.77734375" style="2" customWidth="1"/>
    <col min="13" max="13" width="11" style="2" customWidth="1"/>
    <col min="14" max="14" width="9" style="2" customWidth="1"/>
    <col min="15" max="15" width="11.88671875" style="2" customWidth="1"/>
    <col min="16" max="16384" width="9" style="2"/>
  </cols>
  <sheetData>
    <row r="1" spans="1:15" ht="30" customHeight="1">
      <c r="A1" s="725" t="s">
        <v>4303</v>
      </c>
      <c r="B1" s="725"/>
      <c r="C1" s="725"/>
      <c r="D1" s="725"/>
      <c r="E1" s="725"/>
      <c r="F1" s="725"/>
      <c r="G1" s="725"/>
      <c r="H1" s="725"/>
      <c r="I1" s="725"/>
      <c r="J1" s="725"/>
      <c r="K1" s="725"/>
      <c r="L1" s="725"/>
      <c r="M1" s="725"/>
      <c r="N1" s="725"/>
      <c r="O1" s="725"/>
    </row>
    <row r="2" spans="1:15" ht="36" customHeight="1">
      <c r="A2" s="746" t="s">
        <v>3355</v>
      </c>
      <c r="B2" s="740" t="s">
        <v>3400</v>
      </c>
      <c r="C2" s="740" t="s">
        <v>3961</v>
      </c>
      <c r="D2" s="748" t="s">
        <v>4304</v>
      </c>
      <c r="E2" s="748" t="s">
        <v>4305</v>
      </c>
      <c r="F2" s="748" t="s">
        <v>4306</v>
      </c>
      <c r="G2" s="740" t="s">
        <v>4307</v>
      </c>
      <c r="H2" s="740"/>
      <c r="I2" s="740"/>
      <c r="J2" s="740"/>
      <c r="K2" s="740"/>
      <c r="L2" s="740"/>
      <c r="M2" s="740"/>
      <c r="N2" s="836" t="s">
        <v>4308</v>
      </c>
      <c r="O2" s="838" t="s">
        <v>4309</v>
      </c>
    </row>
    <row r="3" spans="1:15" ht="26.25" customHeight="1">
      <c r="A3" s="747"/>
      <c r="B3" s="741"/>
      <c r="C3" s="741"/>
      <c r="D3" s="711"/>
      <c r="E3" s="711"/>
      <c r="F3" s="711"/>
      <c r="G3" s="24" t="s">
        <v>3717</v>
      </c>
      <c r="H3" s="25" t="s">
        <v>3718</v>
      </c>
      <c r="I3" s="25" t="s">
        <v>3719</v>
      </c>
      <c r="J3" s="25" t="s">
        <v>3720</v>
      </c>
      <c r="K3" s="741" t="s">
        <v>3721</v>
      </c>
      <c r="L3" s="741"/>
      <c r="M3" s="25" t="s">
        <v>4116</v>
      </c>
      <c r="N3" s="837"/>
      <c r="O3" s="839"/>
    </row>
    <row r="4" spans="1:15" ht="27" customHeight="1">
      <c r="A4" s="747"/>
      <c r="B4" s="741"/>
      <c r="C4" s="25">
        <v>1</v>
      </c>
      <c r="D4" s="25">
        <v>2</v>
      </c>
      <c r="E4" s="25">
        <v>3</v>
      </c>
      <c r="F4" s="25" t="s">
        <v>4310</v>
      </c>
      <c r="G4" s="25">
        <v>5</v>
      </c>
      <c r="H4" s="25">
        <v>6</v>
      </c>
      <c r="I4" s="25">
        <v>7</v>
      </c>
      <c r="J4" s="25">
        <v>8</v>
      </c>
      <c r="K4" s="741">
        <v>9</v>
      </c>
      <c r="L4" s="741"/>
      <c r="M4" s="24" t="s">
        <v>4311</v>
      </c>
      <c r="N4" s="25">
        <v>11</v>
      </c>
      <c r="O4" s="26" t="s">
        <v>4312</v>
      </c>
    </row>
    <row r="5" spans="1:15" ht="30" customHeight="1">
      <c r="A5" s="60">
        <v>1</v>
      </c>
      <c r="B5" s="25" t="s">
        <v>3717</v>
      </c>
      <c r="C5" s="186"/>
      <c r="D5" s="448"/>
      <c r="E5" s="448"/>
      <c r="F5" s="455">
        <f t="shared" ref="F5:F10" si="0">E5*10%</f>
        <v>0</v>
      </c>
      <c r="G5" s="187"/>
      <c r="H5" s="187"/>
      <c r="I5" s="187"/>
      <c r="J5" s="187"/>
      <c r="K5" s="847"/>
      <c r="L5" s="847"/>
      <c r="M5" s="456">
        <f>SUM(G5:L5)</f>
        <v>0</v>
      </c>
      <c r="N5" s="448"/>
      <c r="O5" s="457" t="s">
        <v>3252</v>
      </c>
    </row>
    <row r="6" spans="1:15" ht="30" customHeight="1">
      <c r="A6" s="60">
        <v>2</v>
      </c>
      <c r="B6" s="25" t="s">
        <v>3718</v>
      </c>
      <c r="C6" s="186"/>
      <c r="D6" s="448"/>
      <c r="E6" s="448"/>
      <c r="F6" s="455">
        <f t="shared" si="0"/>
        <v>0</v>
      </c>
      <c r="G6" s="458" t="s">
        <v>3252</v>
      </c>
      <c r="H6" s="187"/>
      <c r="I6" s="187"/>
      <c r="J6" s="187"/>
      <c r="K6" s="847"/>
      <c r="L6" s="847"/>
      <c r="M6" s="456">
        <f>SUM(G6:L6)</f>
        <v>0</v>
      </c>
      <c r="N6" s="448"/>
      <c r="O6" s="459">
        <f>F6-M6-N6</f>
        <v>0</v>
      </c>
    </row>
    <row r="7" spans="1:15" ht="30" customHeight="1">
      <c r="A7" s="60">
        <v>3</v>
      </c>
      <c r="B7" s="25" t="s">
        <v>3719</v>
      </c>
      <c r="C7" s="186"/>
      <c r="D7" s="448"/>
      <c r="E7" s="448"/>
      <c r="F7" s="455">
        <f t="shared" si="0"/>
        <v>0</v>
      </c>
      <c r="G7" s="458" t="s">
        <v>3252</v>
      </c>
      <c r="H7" s="458" t="s">
        <v>3252</v>
      </c>
      <c r="I7" s="187"/>
      <c r="J7" s="187"/>
      <c r="K7" s="847"/>
      <c r="L7" s="847"/>
      <c r="M7" s="456">
        <f>SUM(G7:L7)</f>
        <v>0</v>
      </c>
      <c r="N7" s="448"/>
      <c r="O7" s="459">
        <f>F7-M7-N7</f>
        <v>0</v>
      </c>
    </row>
    <row r="8" spans="1:15" ht="30" customHeight="1">
      <c r="A8" s="60">
        <v>4</v>
      </c>
      <c r="B8" s="25" t="s">
        <v>3720</v>
      </c>
      <c r="C8" s="186"/>
      <c r="D8" s="448"/>
      <c r="E8" s="448"/>
      <c r="F8" s="455">
        <f t="shared" si="0"/>
        <v>0</v>
      </c>
      <c r="G8" s="458" t="s">
        <v>3252</v>
      </c>
      <c r="H8" s="458" t="s">
        <v>3252</v>
      </c>
      <c r="I8" s="458" t="s">
        <v>3252</v>
      </c>
      <c r="J8" s="187"/>
      <c r="K8" s="847"/>
      <c r="L8" s="847"/>
      <c r="M8" s="456">
        <f>SUM(G8:L8)</f>
        <v>0</v>
      </c>
      <c r="N8" s="448"/>
      <c r="O8" s="459">
        <f>F8-M8-N8</f>
        <v>0</v>
      </c>
    </row>
    <row r="9" spans="1:15" ht="30" customHeight="1">
      <c r="A9" s="60">
        <v>5</v>
      </c>
      <c r="B9" s="25" t="s">
        <v>3721</v>
      </c>
      <c r="C9" s="186"/>
      <c r="D9" s="448"/>
      <c r="E9" s="448"/>
      <c r="F9" s="455">
        <f t="shared" si="0"/>
        <v>0</v>
      </c>
      <c r="G9" s="458" t="s">
        <v>3252</v>
      </c>
      <c r="H9" s="458" t="s">
        <v>3252</v>
      </c>
      <c r="I9" s="458" t="s">
        <v>3252</v>
      </c>
      <c r="J9" s="458" t="s">
        <v>3252</v>
      </c>
      <c r="K9" s="847"/>
      <c r="L9" s="847"/>
      <c r="M9" s="456">
        <f>SUM(G9:L9)</f>
        <v>0</v>
      </c>
      <c r="N9" s="448"/>
      <c r="O9" s="459">
        <f>F9-M9-N9</f>
        <v>0</v>
      </c>
    </row>
    <row r="10" spans="1:15" ht="30" customHeight="1">
      <c r="A10" s="60">
        <v>6</v>
      </c>
      <c r="B10" s="25" t="s">
        <v>3977</v>
      </c>
      <c r="C10" s="186"/>
      <c r="D10" s="448"/>
      <c r="E10" s="448"/>
      <c r="F10" s="455">
        <f t="shared" si="0"/>
        <v>0</v>
      </c>
      <c r="G10" s="458" t="s">
        <v>3252</v>
      </c>
      <c r="H10" s="458" t="s">
        <v>3252</v>
      </c>
      <c r="I10" s="458" t="s">
        <v>3252</v>
      </c>
      <c r="J10" s="458" t="s">
        <v>3252</v>
      </c>
      <c r="K10" s="848" t="s">
        <v>3252</v>
      </c>
      <c r="L10" s="848"/>
      <c r="M10" s="458" t="s">
        <v>3252</v>
      </c>
      <c r="N10" s="448"/>
      <c r="O10" s="459">
        <f>F10-N10</f>
        <v>0</v>
      </c>
    </row>
    <row r="11" spans="1:15" ht="30" customHeight="1">
      <c r="A11" s="60">
        <v>7</v>
      </c>
      <c r="B11" s="775" t="s">
        <v>4313</v>
      </c>
      <c r="C11" s="775"/>
      <c r="D11" s="775"/>
      <c r="E11" s="775"/>
      <c r="F11" s="775"/>
      <c r="G11" s="775"/>
      <c r="H11" s="775"/>
      <c r="I11" s="775"/>
      <c r="J11" s="775"/>
      <c r="K11" s="775"/>
      <c r="L11" s="775"/>
      <c r="M11" s="775"/>
      <c r="N11" s="455">
        <f>SUM(N5:N10)</f>
        <v>0</v>
      </c>
      <c r="O11" s="64" t="s">
        <v>3252</v>
      </c>
    </row>
    <row r="12" spans="1:15" ht="30" customHeight="1">
      <c r="A12" s="60">
        <v>8</v>
      </c>
      <c r="B12" s="775" t="s">
        <v>4314</v>
      </c>
      <c r="C12" s="775"/>
      <c r="D12" s="775"/>
      <c r="E12" s="775"/>
      <c r="F12" s="775"/>
      <c r="G12" s="775"/>
      <c r="H12" s="775"/>
      <c r="I12" s="775"/>
      <c r="J12" s="775"/>
      <c r="K12" s="775"/>
      <c r="L12" s="775"/>
      <c r="M12" s="775"/>
      <c r="N12" s="775"/>
      <c r="O12" s="65"/>
    </row>
    <row r="13" spans="1:15" ht="30" customHeight="1">
      <c r="A13" s="60">
        <v>9</v>
      </c>
      <c r="B13" s="24" t="s">
        <v>4315</v>
      </c>
      <c r="C13" s="775" t="s">
        <v>4316</v>
      </c>
      <c r="D13" s="775"/>
      <c r="E13" s="775"/>
      <c r="F13" s="775"/>
      <c r="G13" s="775"/>
      <c r="H13" s="775"/>
      <c r="I13" s="775"/>
      <c r="J13" s="775"/>
      <c r="K13" s="775"/>
      <c r="L13" s="845"/>
      <c r="M13" s="845"/>
      <c r="N13" s="845"/>
      <c r="O13" s="846"/>
    </row>
    <row r="14" spans="1:15" ht="30" customHeight="1">
      <c r="A14" s="60">
        <v>10</v>
      </c>
      <c r="B14" s="24" t="s">
        <v>4317</v>
      </c>
      <c r="C14" s="775" t="s">
        <v>4318</v>
      </c>
      <c r="D14" s="775"/>
      <c r="E14" s="775"/>
      <c r="F14" s="775"/>
      <c r="G14" s="775"/>
      <c r="H14" s="775"/>
      <c r="I14" s="775"/>
      <c r="J14" s="775"/>
      <c r="K14" s="775"/>
      <c r="L14" s="845"/>
      <c r="M14" s="845"/>
      <c r="N14" s="845"/>
      <c r="O14" s="846"/>
    </row>
    <row r="15" spans="1:15" ht="30" customHeight="1">
      <c r="A15" s="62">
        <v>11</v>
      </c>
      <c r="B15" s="63"/>
      <c r="C15" s="840" t="s">
        <v>4319</v>
      </c>
      <c r="D15" s="841"/>
      <c r="E15" s="841"/>
      <c r="F15" s="841"/>
      <c r="G15" s="841"/>
      <c r="H15" s="841"/>
      <c r="I15" s="841"/>
      <c r="J15" s="841"/>
      <c r="K15" s="842"/>
      <c r="L15" s="843"/>
      <c r="M15" s="843"/>
      <c r="N15" s="843"/>
      <c r="O15" s="844"/>
    </row>
    <row r="16" spans="1:15" ht="31.5" customHeight="1"/>
    <row r="17" spans="1:16" s="33" customFormat="1" ht="17.25" customHeight="1">
      <c r="A17" s="719" t="s">
        <v>3198</v>
      </c>
      <c r="B17" s="719"/>
    </row>
    <row r="18" spans="1:16" s="54" customFormat="1" ht="20.100000000000001" customHeight="1">
      <c r="A18" s="778" t="s">
        <v>4320</v>
      </c>
      <c r="B18" s="778"/>
      <c r="C18" s="778"/>
      <c r="D18" s="778"/>
      <c r="E18" s="778"/>
      <c r="F18" s="778"/>
      <c r="G18" s="778"/>
      <c r="H18" s="778"/>
      <c r="I18" s="778"/>
      <c r="J18" s="778"/>
      <c r="K18" s="778"/>
      <c r="L18" s="778"/>
      <c r="M18" s="778"/>
      <c r="N18" s="778"/>
      <c r="O18" s="778"/>
      <c r="P18" s="778"/>
    </row>
    <row r="19" spans="1:16" s="54" customFormat="1" ht="20.100000000000001" customHeight="1">
      <c r="A19" s="774" t="s">
        <v>4321</v>
      </c>
      <c r="B19" s="774"/>
      <c r="C19" s="774"/>
      <c r="D19" s="774"/>
      <c r="E19" s="774"/>
      <c r="F19" s="774"/>
      <c r="G19" s="774"/>
      <c r="H19" s="774"/>
      <c r="I19" s="774"/>
      <c r="J19" s="774"/>
      <c r="K19" s="774"/>
      <c r="L19" s="774"/>
      <c r="M19" s="774"/>
      <c r="N19" s="774"/>
      <c r="O19" s="774"/>
      <c r="P19" s="774"/>
    </row>
    <row r="20" spans="1:16" s="54" customFormat="1" ht="20.100000000000001" customHeight="1">
      <c r="A20" s="774" t="s">
        <v>4322</v>
      </c>
      <c r="B20" s="774"/>
      <c r="C20" s="774"/>
      <c r="D20" s="774"/>
      <c r="E20" s="774"/>
      <c r="F20" s="774"/>
      <c r="G20" s="774"/>
      <c r="H20" s="774"/>
      <c r="I20" s="774"/>
      <c r="J20" s="774"/>
      <c r="K20" s="774"/>
      <c r="L20" s="774"/>
      <c r="M20" s="774"/>
      <c r="N20" s="774"/>
      <c r="O20" s="774"/>
      <c r="P20" s="774"/>
    </row>
    <row r="21" spans="1:16" s="54" customFormat="1" ht="20.100000000000001" customHeight="1">
      <c r="A21" s="778" t="s">
        <v>4323</v>
      </c>
      <c r="B21" s="778"/>
      <c r="C21" s="778"/>
      <c r="D21" s="778"/>
      <c r="E21" s="778"/>
      <c r="F21" s="778"/>
      <c r="G21" s="778"/>
      <c r="H21" s="778"/>
      <c r="I21" s="778"/>
      <c r="J21" s="778"/>
      <c r="K21" s="778"/>
      <c r="L21" s="778"/>
      <c r="M21" s="778"/>
      <c r="N21" s="778"/>
      <c r="O21" s="778"/>
      <c r="P21" s="778"/>
    </row>
    <row r="22" spans="1:16" s="54" customFormat="1" ht="20.100000000000001" customHeight="1">
      <c r="A22" s="778" t="s">
        <v>4324</v>
      </c>
      <c r="B22" s="778"/>
      <c r="C22" s="778"/>
      <c r="D22" s="778"/>
      <c r="E22" s="778"/>
      <c r="F22" s="778"/>
      <c r="G22" s="778"/>
      <c r="H22" s="778"/>
      <c r="I22" s="778"/>
      <c r="J22" s="778"/>
      <c r="K22" s="778"/>
      <c r="L22" s="778"/>
      <c r="M22" s="778"/>
      <c r="N22" s="778"/>
      <c r="O22" s="778"/>
      <c r="P22" s="778"/>
    </row>
    <row r="23" spans="1:16" s="54" customFormat="1" ht="20.100000000000001" customHeight="1">
      <c r="A23" s="774" t="s">
        <v>4325</v>
      </c>
      <c r="B23" s="774"/>
      <c r="C23" s="774"/>
      <c r="D23" s="774"/>
      <c r="E23" s="774"/>
      <c r="F23" s="774"/>
      <c r="G23" s="774"/>
      <c r="H23" s="774"/>
      <c r="I23" s="774"/>
      <c r="J23" s="774"/>
      <c r="K23" s="774"/>
      <c r="L23" s="774"/>
      <c r="M23" s="774"/>
      <c r="N23" s="774"/>
      <c r="O23" s="774"/>
      <c r="P23" s="774"/>
    </row>
  </sheetData>
  <sheetProtection password="CF88" sheet="1" objects="1" scenarios="1"/>
  <mergeCells count="33">
    <mergeCell ref="A1:O1"/>
    <mergeCell ref="G2:M2"/>
    <mergeCell ref="K3:L3"/>
    <mergeCell ref="K4:L4"/>
    <mergeCell ref="K5:L5"/>
    <mergeCell ref="K6:L6"/>
    <mergeCell ref="K7:L7"/>
    <mergeCell ref="K8:L8"/>
    <mergeCell ref="K9:L9"/>
    <mergeCell ref="K10:L10"/>
    <mergeCell ref="A19:P19"/>
    <mergeCell ref="B11:M11"/>
    <mergeCell ref="B12:N12"/>
    <mergeCell ref="C13:K13"/>
    <mergeCell ref="L13:O13"/>
    <mergeCell ref="C14:K14"/>
    <mergeCell ref="L14:O14"/>
    <mergeCell ref="A20:P20"/>
    <mergeCell ref="A21:P21"/>
    <mergeCell ref="A22:P22"/>
    <mergeCell ref="A23:P23"/>
    <mergeCell ref="A2:A4"/>
    <mergeCell ref="B2:B4"/>
    <mergeCell ref="C2:C3"/>
    <mergeCell ref="D2:D3"/>
    <mergeCell ref="E2:E3"/>
    <mergeCell ref="F2:F3"/>
    <mergeCell ref="N2:N3"/>
    <mergeCell ref="O2:O3"/>
    <mergeCell ref="C15:K15"/>
    <mergeCell ref="L15:O15"/>
    <mergeCell ref="A17:B17"/>
    <mergeCell ref="A18:P18"/>
  </mergeCells>
  <phoneticPr fontId="54" type="noConversion"/>
  <hyperlinks>
    <hyperlink ref="A18:P18" r:id="rId1" display="财政部　国家税务总局关于执行环境保护专用设备企业所得税优惠目录、节能节水专用设备企业所得税优惠目录和安全生产专用设备企业所得税优惠目录有关问题的通知（财税〔2008〕48号）" xr:uid="{00000000-0004-0000-2900-000000000000}"/>
    <hyperlink ref="A19:P19" r:id="rId2" display="财政部　国家税务总局　国家发展改革委关于公布节能节水专用设备企业所得税优惠目录（2008年版）和环境保护专用设备企业所得税优惠目录（2008年版）的通知（财税〔2008〕115号）" xr:uid="{00000000-0004-0000-2900-000001000000}"/>
    <hyperlink ref="A20:P20" r:id="rId3" display="财政部　国家税务总局　安全监管总局关于公布〈安全生产专用设备企业所得税优惠目录（2008年版）〉的通知（财税〔2008〕118号）号" xr:uid="{00000000-0004-0000-2900-000002000000}"/>
    <hyperlink ref="A21:P21" r:id="rId4" display="财政部　国家税务总局关于执行企业所得税优惠政策若干问题的通知（财税〔2009〕69号）" xr:uid="{00000000-0004-0000-2900-000003000000}"/>
    <hyperlink ref="A22:P22" r:id="rId5" display="国家税务总局关于环境保护、节能节水、安全生产等专用设备投资抵免企业所得税有关问题的通知（国税函〔2010〕256号）" xr:uid="{00000000-0004-0000-2900-000004000000}"/>
    <hyperlink ref="A23:P23" r:id="rId6" display="财政部 税务总局 国家发展改革委 工业和信息化部 环境保护部关于印发节能节水和环境保护专用设备企业所得税优惠目录（2017年版）的通知（财税〔2017〕71" xr:uid="{00000000-0004-0000-2900-000005000000}"/>
  </hyperlinks>
  <pageMargins left="0.70763888888888904" right="0.70763888888888904" top="0.74791666666666701" bottom="0.74791666666666701" header="0.31388888888888899" footer="0.31388888888888899"/>
  <pageSetup paperSize="9" orientation="landscape" r:id="rId7"/>
  <drawing r:id="rId8"/>
  <legacyDrawing r:id="rId9"/>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dimension ref="A1:T21"/>
  <sheetViews>
    <sheetView workbookViewId="0">
      <pane xSplit="2" ySplit="4" topLeftCell="C5" activePane="bottomRight" state="frozen"/>
      <selection pane="topRight"/>
      <selection pane="bottomLeft"/>
      <selection pane="bottomRight" activeCell="M16" sqref="M16"/>
    </sheetView>
  </sheetViews>
  <sheetFormatPr defaultColWidth="9" defaultRowHeight="13.8"/>
  <cols>
    <col min="1" max="1" width="4.88671875" style="2" customWidth="1"/>
    <col min="2" max="2" width="9" style="2"/>
    <col min="3" max="5" width="10.21875" style="2" bestFit="1" customWidth="1"/>
    <col min="6" max="10" width="9" style="2"/>
    <col min="11" max="13" width="10.21875" style="2" bestFit="1" customWidth="1"/>
    <col min="14" max="14" width="9" style="2"/>
    <col min="15" max="18" width="10.21875" style="2" bestFit="1" customWidth="1"/>
    <col min="19" max="19" width="11.44140625" style="2" customWidth="1"/>
    <col min="20" max="20" width="12.33203125" style="2" customWidth="1"/>
    <col min="21" max="16384" width="9" style="2"/>
  </cols>
  <sheetData>
    <row r="1" spans="1:20" ht="27.75" customHeight="1">
      <c r="A1" s="725" t="s">
        <v>4326</v>
      </c>
      <c r="B1" s="725"/>
      <c r="C1" s="725"/>
      <c r="D1" s="725"/>
      <c r="E1" s="725"/>
      <c r="F1" s="725"/>
      <c r="G1" s="725"/>
      <c r="H1" s="725"/>
      <c r="I1" s="725"/>
      <c r="J1" s="725"/>
      <c r="K1" s="725"/>
      <c r="L1" s="725"/>
      <c r="M1" s="725"/>
      <c r="N1" s="725"/>
      <c r="O1" s="725"/>
      <c r="P1" s="725"/>
      <c r="Q1" s="725"/>
      <c r="R1" s="725"/>
      <c r="S1" s="725"/>
      <c r="T1" s="725"/>
    </row>
    <row r="2" spans="1:20">
      <c r="A2" s="850" t="s">
        <v>3355</v>
      </c>
      <c r="B2" s="852" t="s">
        <v>4327</v>
      </c>
      <c r="C2" s="852" t="s">
        <v>4328</v>
      </c>
      <c r="D2" s="852" t="s">
        <v>4329</v>
      </c>
      <c r="E2" s="852" t="s">
        <v>4330</v>
      </c>
      <c r="F2" s="852" t="s">
        <v>4331</v>
      </c>
      <c r="G2" s="852" t="s">
        <v>4332</v>
      </c>
      <c r="H2" s="852" t="s">
        <v>4333</v>
      </c>
      <c r="I2" s="852" t="s">
        <v>4334</v>
      </c>
      <c r="J2" s="852" t="s">
        <v>4335</v>
      </c>
      <c r="K2" s="852" t="s">
        <v>4336</v>
      </c>
      <c r="L2" s="852" t="s">
        <v>4337</v>
      </c>
      <c r="M2" s="852" t="s">
        <v>4338</v>
      </c>
      <c r="N2" s="852" t="s">
        <v>4339</v>
      </c>
      <c r="O2" s="852" t="s">
        <v>4340</v>
      </c>
      <c r="P2" s="852" t="s">
        <v>4341</v>
      </c>
      <c r="Q2" s="852"/>
      <c r="R2" s="852"/>
      <c r="S2" s="852"/>
      <c r="T2" s="853" t="s">
        <v>4342</v>
      </c>
    </row>
    <row r="3" spans="1:20" ht="48">
      <c r="A3" s="851"/>
      <c r="B3" s="721"/>
      <c r="C3" s="721"/>
      <c r="D3" s="721"/>
      <c r="E3" s="721"/>
      <c r="F3" s="721"/>
      <c r="G3" s="721"/>
      <c r="H3" s="721"/>
      <c r="I3" s="721"/>
      <c r="J3" s="721"/>
      <c r="K3" s="721"/>
      <c r="L3" s="721"/>
      <c r="M3" s="721"/>
      <c r="N3" s="721"/>
      <c r="O3" s="721"/>
      <c r="P3" s="373" t="s">
        <v>4343</v>
      </c>
      <c r="Q3" s="373" t="s">
        <v>4344</v>
      </c>
      <c r="R3" s="373" t="s">
        <v>4345</v>
      </c>
      <c r="S3" s="373" t="s">
        <v>4116</v>
      </c>
      <c r="T3" s="854"/>
    </row>
    <row r="4" spans="1:20" ht="24" customHeight="1">
      <c r="A4" s="851"/>
      <c r="B4" s="373">
        <v>1</v>
      </c>
      <c r="C4" s="373">
        <v>2</v>
      </c>
      <c r="D4" s="373">
        <v>3</v>
      </c>
      <c r="E4" s="373">
        <v>4</v>
      </c>
      <c r="F4" s="373" t="s">
        <v>4346</v>
      </c>
      <c r="G4" s="373">
        <v>6</v>
      </c>
      <c r="H4" s="373" t="s">
        <v>4347</v>
      </c>
      <c r="I4" s="373">
        <v>8</v>
      </c>
      <c r="J4" s="373" t="s">
        <v>4348</v>
      </c>
      <c r="K4" s="373">
        <v>10</v>
      </c>
      <c r="L4" s="373">
        <v>11</v>
      </c>
      <c r="M4" s="373">
        <v>12</v>
      </c>
      <c r="N4" s="373" t="s">
        <v>4349</v>
      </c>
      <c r="O4" s="373">
        <v>14</v>
      </c>
      <c r="P4" s="373">
        <v>15</v>
      </c>
      <c r="Q4" s="373">
        <v>16</v>
      </c>
      <c r="R4" s="373">
        <v>17</v>
      </c>
      <c r="S4" s="373" t="s">
        <v>4350</v>
      </c>
      <c r="T4" s="387" t="s">
        <v>4351</v>
      </c>
    </row>
    <row r="5" spans="1:20" ht="19.5" customHeight="1">
      <c r="A5" s="388">
        <v>1</v>
      </c>
      <c r="B5" s="55"/>
      <c r="C5" s="48"/>
      <c r="D5" s="48"/>
      <c r="E5" s="48"/>
      <c r="F5" s="40">
        <f>D5-E5</f>
        <v>0</v>
      </c>
      <c r="G5" s="48"/>
      <c r="H5" s="40">
        <f>F5-G5</f>
        <v>0</v>
      </c>
      <c r="I5" s="461"/>
      <c r="J5" s="58">
        <f>H5*I5</f>
        <v>0</v>
      </c>
      <c r="K5" s="48"/>
      <c r="L5" s="48"/>
      <c r="M5" s="48"/>
      <c r="N5" s="40">
        <f>L5-M5</f>
        <v>0</v>
      </c>
      <c r="O5" s="48"/>
      <c r="P5" s="48"/>
      <c r="Q5" s="48"/>
      <c r="R5" s="48"/>
      <c r="S5" s="40">
        <f>P5+Q5+R5</f>
        <v>0</v>
      </c>
      <c r="T5" s="51">
        <f>M5+O5+S5</f>
        <v>0</v>
      </c>
    </row>
    <row r="6" spans="1:20" ht="19.5" customHeight="1">
      <c r="A6" s="388">
        <v>2</v>
      </c>
      <c r="B6" s="55"/>
      <c r="C6" s="48"/>
      <c r="D6" s="48"/>
      <c r="E6" s="48"/>
      <c r="F6" s="40">
        <f t="shared" ref="F6:F13" si="0">D6-E6</f>
        <v>0</v>
      </c>
      <c r="G6" s="48"/>
      <c r="H6" s="40">
        <f t="shared" ref="H6:H13" si="1">F6-G6</f>
        <v>0</v>
      </c>
      <c r="I6" s="461"/>
      <c r="J6" s="58">
        <f t="shared" ref="J6:J13" si="2">H6*I6</f>
        <v>0</v>
      </c>
      <c r="K6" s="48"/>
      <c r="L6" s="48"/>
      <c r="M6" s="48"/>
      <c r="N6" s="40">
        <f t="shared" ref="N6:N13" si="3">L6-M6</f>
        <v>0</v>
      </c>
      <c r="O6" s="48"/>
      <c r="P6" s="48"/>
      <c r="Q6" s="48"/>
      <c r="R6" s="48"/>
      <c r="S6" s="40">
        <f t="shared" ref="S6:S13" si="4">P6+Q6+R6</f>
        <v>0</v>
      </c>
      <c r="T6" s="51">
        <f t="shared" ref="T6:T13" si="5">M6+O6+S6</f>
        <v>0</v>
      </c>
    </row>
    <row r="7" spans="1:20" ht="19.5" customHeight="1">
      <c r="A7" s="388">
        <v>3</v>
      </c>
      <c r="B7" s="55"/>
      <c r="C7" s="48"/>
      <c r="D7" s="48"/>
      <c r="E7" s="48"/>
      <c r="F7" s="40">
        <f t="shared" si="0"/>
        <v>0</v>
      </c>
      <c r="G7" s="48"/>
      <c r="H7" s="40">
        <f t="shared" si="1"/>
        <v>0</v>
      </c>
      <c r="I7" s="461"/>
      <c r="J7" s="58">
        <f t="shared" si="2"/>
        <v>0</v>
      </c>
      <c r="K7" s="48"/>
      <c r="L7" s="48"/>
      <c r="M7" s="48"/>
      <c r="N7" s="40">
        <f t="shared" si="3"/>
        <v>0</v>
      </c>
      <c r="O7" s="48"/>
      <c r="P7" s="48"/>
      <c r="Q7" s="48"/>
      <c r="R7" s="48"/>
      <c r="S7" s="40">
        <f t="shared" si="4"/>
        <v>0</v>
      </c>
      <c r="T7" s="51">
        <f t="shared" si="5"/>
        <v>0</v>
      </c>
    </row>
    <row r="8" spans="1:20" ht="19.5" customHeight="1">
      <c r="A8" s="388">
        <v>4</v>
      </c>
      <c r="B8" s="55"/>
      <c r="C8" s="48"/>
      <c r="D8" s="48"/>
      <c r="E8" s="48"/>
      <c r="F8" s="40">
        <f t="shared" si="0"/>
        <v>0</v>
      </c>
      <c r="G8" s="48"/>
      <c r="H8" s="40">
        <f t="shared" si="1"/>
        <v>0</v>
      </c>
      <c r="I8" s="461"/>
      <c r="J8" s="58">
        <f t="shared" si="2"/>
        <v>0</v>
      </c>
      <c r="K8" s="48"/>
      <c r="L8" s="48"/>
      <c r="M8" s="48"/>
      <c r="N8" s="40">
        <f t="shared" si="3"/>
        <v>0</v>
      </c>
      <c r="O8" s="48"/>
      <c r="P8" s="48"/>
      <c r="Q8" s="48"/>
      <c r="R8" s="48"/>
      <c r="S8" s="40">
        <f t="shared" si="4"/>
        <v>0</v>
      </c>
      <c r="T8" s="51">
        <f t="shared" si="5"/>
        <v>0</v>
      </c>
    </row>
    <row r="9" spans="1:20" ht="19.5" customHeight="1">
      <c r="A9" s="388">
        <v>5</v>
      </c>
      <c r="B9" s="55"/>
      <c r="C9" s="48"/>
      <c r="D9" s="48"/>
      <c r="E9" s="48"/>
      <c r="F9" s="40">
        <f t="shared" si="0"/>
        <v>0</v>
      </c>
      <c r="G9" s="48"/>
      <c r="H9" s="40">
        <f t="shared" si="1"/>
        <v>0</v>
      </c>
      <c r="I9" s="461"/>
      <c r="J9" s="58">
        <f t="shared" si="2"/>
        <v>0</v>
      </c>
      <c r="K9" s="48"/>
      <c r="L9" s="48"/>
      <c r="M9" s="48"/>
      <c r="N9" s="40">
        <f t="shared" si="3"/>
        <v>0</v>
      </c>
      <c r="O9" s="48"/>
      <c r="P9" s="48"/>
      <c r="Q9" s="48"/>
      <c r="R9" s="48"/>
      <c r="S9" s="40">
        <f t="shared" si="4"/>
        <v>0</v>
      </c>
      <c r="T9" s="51">
        <f t="shared" si="5"/>
        <v>0</v>
      </c>
    </row>
    <row r="10" spans="1:20" ht="19.5" customHeight="1">
      <c r="A10" s="388">
        <v>6</v>
      </c>
      <c r="B10" s="55"/>
      <c r="C10" s="48"/>
      <c r="D10" s="48"/>
      <c r="E10" s="48"/>
      <c r="F10" s="40">
        <f t="shared" si="0"/>
        <v>0</v>
      </c>
      <c r="G10" s="48"/>
      <c r="H10" s="40">
        <f t="shared" si="1"/>
        <v>0</v>
      </c>
      <c r="I10" s="461"/>
      <c r="J10" s="58">
        <f t="shared" si="2"/>
        <v>0</v>
      </c>
      <c r="K10" s="48"/>
      <c r="L10" s="48"/>
      <c r="M10" s="48"/>
      <c r="N10" s="40">
        <f t="shared" si="3"/>
        <v>0</v>
      </c>
      <c r="O10" s="48"/>
      <c r="P10" s="48"/>
      <c r="Q10" s="48"/>
      <c r="R10" s="48"/>
      <c r="S10" s="40">
        <f t="shared" si="4"/>
        <v>0</v>
      </c>
      <c r="T10" s="51">
        <f t="shared" si="5"/>
        <v>0</v>
      </c>
    </row>
    <row r="11" spans="1:20" ht="19.5" customHeight="1">
      <c r="A11" s="388">
        <v>7</v>
      </c>
      <c r="B11" s="55"/>
      <c r="C11" s="48"/>
      <c r="D11" s="48"/>
      <c r="E11" s="48"/>
      <c r="F11" s="40">
        <f t="shared" si="0"/>
        <v>0</v>
      </c>
      <c r="G11" s="48"/>
      <c r="H11" s="40">
        <f t="shared" si="1"/>
        <v>0</v>
      </c>
      <c r="I11" s="461"/>
      <c r="J11" s="58">
        <f t="shared" si="2"/>
        <v>0</v>
      </c>
      <c r="K11" s="48"/>
      <c r="L11" s="48"/>
      <c r="M11" s="48"/>
      <c r="N11" s="40">
        <f t="shared" si="3"/>
        <v>0</v>
      </c>
      <c r="O11" s="48"/>
      <c r="P11" s="48"/>
      <c r="Q11" s="48"/>
      <c r="R11" s="48"/>
      <c r="S11" s="40">
        <f t="shared" si="4"/>
        <v>0</v>
      </c>
      <c r="T11" s="51">
        <f t="shared" si="5"/>
        <v>0</v>
      </c>
    </row>
    <row r="12" spans="1:20" ht="19.5" customHeight="1">
      <c r="A12" s="388">
        <v>8</v>
      </c>
      <c r="B12" s="55"/>
      <c r="C12" s="48"/>
      <c r="D12" s="48"/>
      <c r="E12" s="48"/>
      <c r="F12" s="40">
        <f t="shared" si="0"/>
        <v>0</v>
      </c>
      <c r="G12" s="48"/>
      <c r="H12" s="40">
        <f t="shared" si="1"/>
        <v>0</v>
      </c>
      <c r="I12" s="461"/>
      <c r="J12" s="58">
        <f t="shared" si="2"/>
        <v>0</v>
      </c>
      <c r="K12" s="48"/>
      <c r="L12" s="48"/>
      <c r="M12" s="48"/>
      <c r="N12" s="40">
        <f t="shared" si="3"/>
        <v>0</v>
      </c>
      <c r="O12" s="48"/>
      <c r="P12" s="48"/>
      <c r="Q12" s="48"/>
      <c r="R12" s="48"/>
      <c r="S12" s="40">
        <f t="shared" si="4"/>
        <v>0</v>
      </c>
      <c r="T12" s="51">
        <f t="shared" si="5"/>
        <v>0</v>
      </c>
    </row>
    <row r="13" spans="1:20" ht="19.5" customHeight="1">
      <c r="A13" s="388">
        <v>9</v>
      </c>
      <c r="B13" s="55"/>
      <c r="C13" s="48"/>
      <c r="D13" s="48"/>
      <c r="E13" s="48"/>
      <c r="F13" s="40">
        <f t="shared" si="0"/>
        <v>0</v>
      </c>
      <c r="G13" s="48"/>
      <c r="H13" s="40">
        <f t="shared" si="1"/>
        <v>0</v>
      </c>
      <c r="I13" s="461"/>
      <c r="J13" s="58">
        <f t="shared" si="2"/>
        <v>0</v>
      </c>
      <c r="K13" s="48"/>
      <c r="L13" s="48"/>
      <c r="M13" s="48"/>
      <c r="N13" s="40">
        <f t="shared" si="3"/>
        <v>0</v>
      </c>
      <c r="O13" s="48"/>
      <c r="P13" s="48"/>
      <c r="Q13" s="48"/>
      <c r="R13" s="48"/>
      <c r="S13" s="40">
        <f t="shared" si="4"/>
        <v>0</v>
      </c>
      <c r="T13" s="51">
        <f t="shared" si="5"/>
        <v>0</v>
      </c>
    </row>
    <row r="14" spans="1:20" ht="19.5" customHeight="1">
      <c r="A14" s="41">
        <v>10</v>
      </c>
      <c r="B14" s="374" t="s">
        <v>4024</v>
      </c>
      <c r="C14" s="56"/>
      <c r="D14" s="56"/>
      <c r="E14" s="56"/>
      <c r="F14" s="57">
        <f>SUM(F5:F13)</f>
        <v>0</v>
      </c>
      <c r="G14" s="56"/>
      <c r="H14" s="44">
        <f>SUM(H5:H13)</f>
        <v>0</v>
      </c>
      <c r="I14" s="462"/>
      <c r="J14" s="49">
        <f>SUM(J5:J13)</f>
        <v>0</v>
      </c>
      <c r="K14" s="460"/>
      <c r="L14" s="460"/>
      <c r="M14" s="460"/>
      <c r="N14" s="49">
        <f>SUM(N5:N13)</f>
        <v>0</v>
      </c>
      <c r="O14" s="460"/>
      <c r="P14" s="460"/>
      <c r="Q14" s="460"/>
      <c r="R14" s="460"/>
      <c r="S14" s="49">
        <f>SUM(S5:S13)</f>
        <v>0</v>
      </c>
      <c r="T14" s="52">
        <f>SUM(T5:T13)</f>
        <v>0</v>
      </c>
    </row>
    <row r="16" spans="1:20" s="53" customFormat="1" ht="20.100000000000001" customHeight="1">
      <c r="A16" s="801" t="s">
        <v>3198</v>
      </c>
      <c r="B16" s="801"/>
      <c r="C16" s="801"/>
    </row>
    <row r="17" spans="1:20" s="54" customFormat="1" ht="20.100000000000001" customHeight="1">
      <c r="A17" s="778" t="s">
        <v>4352</v>
      </c>
      <c r="B17" s="778"/>
      <c r="C17" s="778"/>
      <c r="D17" s="778"/>
      <c r="E17" s="778"/>
      <c r="F17" s="778"/>
      <c r="G17" s="778"/>
      <c r="H17" s="778"/>
      <c r="I17" s="778"/>
      <c r="J17" s="778"/>
      <c r="K17" s="778"/>
      <c r="L17" s="778"/>
      <c r="M17" s="778"/>
      <c r="N17" s="778"/>
      <c r="O17" s="778"/>
      <c r="P17" s="778"/>
      <c r="Q17" s="778"/>
      <c r="R17" s="778"/>
      <c r="S17" s="778"/>
      <c r="T17" s="778"/>
    </row>
    <row r="18" spans="1:20" s="54" customFormat="1" ht="20.100000000000001" customHeight="1">
      <c r="A18" s="778" t="s">
        <v>4353</v>
      </c>
      <c r="B18" s="778"/>
      <c r="C18" s="778"/>
      <c r="D18" s="778"/>
      <c r="E18" s="778"/>
      <c r="F18" s="778"/>
      <c r="G18" s="778"/>
      <c r="H18" s="778"/>
      <c r="I18" s="778"/>
      <c r="J18" s="778"/>
      <c r="K18" s="778"/>
      <c r="L18" s="778"/>
      <c r="M18" s="778"/>
      <c r="N18" s="778"/>
      <c r="O18" s="778"/>
      <c r="P18" s="778"/>
      <c r="Q18" s="778"/>
      <c r="R18" s="778"/>
      <c r="S18" s="778"/>
      <c r="T18" s="778"/>
    </row>
    <row r="19" spans="1:20" s="54" customFormat="1" ht="20.100000000000001" customHeight="1">
      <c r="A19" s="778" t="s">
        <v>4354</v>
      </c>
      <c r="B19" s="778"/>
      <c r="C19" s="778"/>
      <c r="D19" s="778"/>
      <c r="E19" s="778"/>
      <c r="F19" s="778"/>
      <c r="G19" s="778"/>
      <c r="H19" s="778"/>
      <c r="I19" s="778"/>
      <c r="J19" s="778"/>
      <c r="K19" s="778"/>
      <c r="L19" s="778"/>
      <c r="M19" s="778"/>
      <c r="N19" s="778"/>
      <c r="O19" s="778"/>
      <c r="P19" s="778"/>
      <c r="Q19" s="778"/>
      <c r="R19" s="778"/>
      <c r="S19" s="778"/>
      <c r="T19" s="778"/>
    </row>
    <row r="20" spans="1:20" s="54" customFormat="1" ht="20.100000000000001" customHeight="1">
      <c r="A20" s="778" t="s">
        <v>3336</v>
      </c>
      <c r="B20" s="778"/>
      <c r="C20" s="778"/>
      <c r="D20" s="778"/>
      <c r="E20" s="778"/>
      <c r="F20" s="778"/>
      <c r="G20" s="778"/>
      <c r="H20" s="778"/>
      <c r="I20" s="778"/>
      <c r="J20" s="778"/>
      <c r="K20" s="778"/>
      <c r="L20" s="778"/>
      <c r="M20" s="778"/>
      <c r="N20" s="778"/>
      <c r="O20" s="778"/>
      <c r="P20" s="778"/>
      <c r="Q20" s="778"/>
      <c r="R20" s="778"/>
      <c r="S20" s="778"/>
      <c r="T20" s="778"/>
    </row>
    <row r="21" spans="1:20" s="54" customFormat="1" ht="20.100000000000001" customHeight="1">
      <c r="A21" s="849" t="s">
        <v>4355</v>
      </c>
      <c r="B21" s="849"/>
      <c r="C21" s="849"/>
      <c r="D21" s="849"/>
      <c r="E21" s="849"/>
      <c r="F21" s="849"/>
      <c r="G21" s="849"/>
      <c r="H21" s="849"/>
      <c r="I21" s="849"/>
      <c r="J21" s="849"/>
      <c r="K21" s="849"/>
      <c r="L21" s="849"/>
      <c r="M21" s="849"/>
      <c r="N21" s="849"/>
      <c r="O21" s="849"/>
      <c r="P21" s="849"/>
      <c r="Q21" s="849"/>
      <c r="R21" s="849"/>
      <c r="S21" s="849"/>
      <c r="T21" s="849"/>
    </row>
  </sheetData>
  <sheetProtection password="CF88" sheet="1" objects="1" scenarios="1"/>
  <mergeCells count="24">
    <mergeCell ref="A1:T1"/>
    <mergeCell ref="P2:S2"/>
    <mergeCell ref="A16:C16"/>
    <mergeCell ref="A17:T17"/>
    <mergeCell ref="A18:T18"/>
    <mergeCell ref="N2:N3"/>
    <mergeCell ref="O2:O3"/>
    <mergeCell ref="T2:T3"/>
    <mergeCell ref="A19:T19"/>
    <mergeCell ref="A20:T20"/>
    <mergeCell ref="A21:T21"/>
    <mergeCell ref="A2:A4"/>
    <mergeCell ref="B2:B3"/>
    <mergeCell ref="C2:C3"/>
    <mergeCell ref="D2:D3"/>
    <mergeCell ref="E2:E3"/>
    <mergeCell ref="F2:F3"/>
    <mergeCell ref="G2:G3"/>
    <mergeCell ref="H2:H3"/>
    <mergeCell ref="I2:I3"/>
    <mergeCell ref="J2:J3"/>
    <mergeCell ref="K2:K3"/>
    <mergeCell ref="L2:L3"/>
    <mergeCell ref="M2:M3"/>
  </mergeCells>
  <phoneticPr fontId="54" type="noConversion"/>
  <hyperlinks>
    <hyperlink ref="A17:T17" r:id="rId1" display="财政部 国家税务总局关于企业境外所得税收抵免有关问题的通知（财税〔2009〕125号）" xr:uid="{00000000-0004-0000-2A00-000000000000}"/>
    <hyperlink ref="A18:T18" r:id="rId2" display="国家税务总局关于发布〈企业境外所得税收抵免操作指南〉的公告（国家税务总局公告2010年第1号）" xr:uid="{00000000-0004-0000-2A00-000001000000}"/>
    <hyperlink ref="A19:T19" r:id="rId3" display="财政部 国家税务总局关于我国石油企业从事油（气）资源开采所得税收抵免有关问题的通知（财税〔2011〕23号）" xr:uid="{00000000-0004-0000-2A00-000002000000}"/>
    <hyperlink ref="A20:T20" r:id="rId4" display="财政部 税务总局关于完善企业境外所得税收抵免政策问题的通知（财税〔2017〕84号）" xr:uid="{00000000-0004-0000-2A00-000003000000}"/>
    <hyperlink ref="A21:T21" r:id="rId5" display="财政部 国家税务总局关于高新技术企业境外所得适用税率及税收抵免问题的通知（财税〔2011〕47号）" xr:uid="{00000000-0004-0000-2A00-000004000000}"/>
  </hyperlinks>
  <pageMargins left="0.69930555555555596" right="0.69930555555555596" top="0.75" bottom="0.75" header="0.3" footer="0.3"/>
  <drawing r:id="rId6"/>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4"/>
  <dimension ref="A1:S20"/>
  <sheetViews>
    <sheetView workbookViewId="0">
      <pane xSplit="2" ySplit="4" topLeftCell="E5" activePane="bottomRight" state="frozen"/>
      <selection pane="topRight"/>
      <selection pane="bottomLeft"/>
      <selection pane="bottomRight" activeCell="Q12" sqref="Q12"/>
    </sheetView>
  </sheetViews>
  <sheetFormatPr defaultColWidth="9" defaultRowHeight="13.8"/>
  <cols>
    <col min="1" max="1" width="4.21875" style="2" customWidth="1"/>
    <col min="2" max="13" width="9" style="2"/>
    <col min="14" max="14" width="11.21875" style="2" customWidth="1"/>
    <col min="15" max="15" width="10.88671875" style="2" customWidth="1"/>
    <col min="16" max="18" width="9" style="2"/>
    <col min="19" max="19" width="14.33203125" style="2" customWidth="1"/>
    <col min="20" max="16384" width="9" style="2"/>
  </cols>
  <sheetData>
    <row r="1" spans="1:19" ht="31.5" customHeight="1">
      <c r="A1" s="725" t="s">
        <v>4356</v>
      </c>
      <c r="B1" s="725"/>
      <c r="C1" s="725"/>
      <c r="D1" s="725"/>
      <c r="E1" s="725"/>
      <c r="F1" s="725"/>
      <c r="G1" s="725"/>
      <c r="H1" s="725"/>
      <c r="I1" s="725"/>
      <c r="J1" s="725"/>
      <c r="K1" s="725"/>
      <c r="L1" s="725"/>
      <c r="M1" s="725"/>
      <c r="N1" s="725"/>
      <c r="O1" s="725"/>
      <c r="P1" s="725"/>
      <c r="Q1" s="725"/>
      <c r="R1" s="725"/>
      <c r="S1" s="725"/>
    </row>
    <row r="2" spans="1:19" ht="19.5" customHeight="1">
      <c r="A2" s="850" t="s">
        <v>3355</v>
      </c>
      <c r="B2" s="852" t="s">
        <v>4327</v>
      </c>
      <c r="C2" s="852" t="s">
        <v>4357</v>
      </c>
      <c r="D2" s="852"/>
      <c r="E2" s="852"/>
      <c r="F2" s="852"/>
      <c r="G2" s="852"/>
      <c r="H2" s="852"/>
      <c r="I2" s="852"/>
      <c r="J2" s="852"/>
      <c r="K2" s="852" t="s">
        <v>4358</v>
      </c>
      <c r="L2" s="852"/>
      <c r="M2" s="852"/>
      <c r="N2" s="852"/>
      <c r="O2" s="852" t="s">
        <v>4328</v>
      </c>
      <c r="P2" s="852" t="s">
        <v>4359</v>
      </c>
      <c r="Q2" s="852" t="s">
        <v>4360</v>
      </c>
      <c r="R2" s="852" t="s">
        <v>4361</v>
      </c>
      <c r="S2" s="853" t="s">
        <v>4329</v>
      </c>
    </row>
    <row r="3" spans="1:19" ht="42" customHeight="1">
      <c r="A3" s="851"/>
      <c r="B3" s="721"/>
      <c r="C3" s="38" t="s">
        <v>4362</v>
      </c>
      <c r="D3" s="38" t="s">
        <v>4363</v>
      </c>
      <c r="E3" s="38" t="s">
        <v>4364</v>
      </c>
      <c r="F3" s="38" t="s">
        <v>4365</v>
      </c>
      <c r="G3" s="38" t="s">
        <v>4366</v>
      </c>
      <c r="H3" s="38" t="s">
        <v>4367</v>
      </c>
      <c r="I3" s="38" t="s">
        <v>4368</v>
      </c>
      <c r="J3" s="38" t="s">
        <v>4116</v>
      </c>
      <c r="K3" s="38" t="s">
        <v>4369</v>
      </c>
      <c r="L3" s="38" t="s">
        <v>4370</v>
      </c>
      <c r="M3" s="38" t="s">
        <v>4371</v>
      </c>
      <c r="N3" s="38" t="s">
        <v>4116</v>
      </c>
      <c r="O3" s="721"/>
      <c r="P3" s="721"/>
      <c r="Q3" s="721"/>
      <c r="R3" s="721"/>
      <c r="S3" s="854"/>
    </row>
    <row r="4" spans="1:19" ht="18.75" customHeight="1">
      <c r="A4" s="851"/>
      <c r="B4" s="38">
        <v>1</v>
      </c>
      <c r="C4" s="38">
        <v>2</v>
      </c>
      <c r="D4" s="38">
        <v>3</v>
      </c>
      <c r="E4" s="38">
        <v>4</v>
      </c>
      <c r="F4" s="38">
        <v>5</v>
      </c>
      <c r="G4" s="38">
        <v>6</v>
      </c>
      <c r="H4" s="38">
        <v>7</v>
      </c>
      <c r="I4" s="38">
        <v>8</v>
      </c>
      <c r="J4" s="38" t="s">
        <v>4372</v>
      </c>
      <c r="K4" s="38">
        <v>10</v>
      </c>
      <c r="L4" s="38">
        <v>11</v>
      </c>
      <c r="M4" s="38">
        <v>12</v>
      </c>
      <c r="N4" s="38" t="s">
        <v>4373</v>
      </c>
      <c r="O4" s="38" t="s">
        <v>4374</v>
      </c>
      <c r="P4" s="38">
        <v>15</v>
      </c>
      <c r="Q4" s="38">
        <v>16</v>
      </c>
      <c r="R4" s="38">
        <v>17</v>
      </c>
      <c r="S4" s="46" t="s">
        <v>4375</v>
      </c>
    </row>
    <row r="5" spans="1:19" s="401" customFormat="1" ht="23.25" customHeight="1">
      <c r="A5" s="397">
        <v>1</v>
      </c>
      <c r="B5" s="464"/>
      <c r="C5" s="463"/>
      <c r="D5" s="463"/>
      <c r="E5" s="463"/>
      <c r="F5" s="463"/>
      <c r="G5" s="463"/>
      <c r="H5" s="463"/>
      <c r="I5" s="463"/>
      <c r="J5" s="465">
        <f>SUM(C5:I5)</f>
        <v>0</v>
      </c>
      <c r="K5" s="463"/>
      <c r="L5" s="463"/>
      <c r="M5" s="463"/>
      <c r="N5" s="465">
        <f>SUM(K5:M5)</f>
        <v>0</v>
      </c>
      <c r="O5" s="465">
        <f>J5+K5+L5</f>
        <v>0</v>
      </c>
      <c r="P5" s="463"/>
      <c r="Q5" s="463"/>
      <c r="R5" s="463"/>
      <c r="S5" s="466">
        <f>O5+P5-Q5-R5</f>
        <v>0</v>
      </c>
    </row>
    <row r="6" spans="1:19" s="401" customFormat="1" ht="23.25" customHeight="1">
      <c r="A6" s="397">
        <v>2</v>
      </c>
      <c r="B6" s="464"/>
      <c r="C6" s="463"/>
      <c r="D6" s="463"/>
      <c r="E6" s="463"/>
      <c r="F6" s="463"/>
      <c r="G6" s="463"/>
      <c r="H6" s="463"/>
      <c r="I6" s="463"/>
      <c r="J6" s="465">
        <f t="shared" ref="J6:J13" si="0">SUM(C6:I6)</f>
        <v>0</v>
      </c>
      <c r="K6" s="463"/>
      <c r="L6" s="463"/>
      <c r="M6" s="463"/>
      <c r="N6" s="465">
        <f t="shared" ref="N6:N13" si="1">SUM(K6:M6)</f>
        <v>0</v>
      </c>
      <c r="O6" s="465">
        <f t="shared" ref="O6:O13" si="2">J6+K6+L6</f>
        <v>0</v>
      </c>
      <c r="P6" s="463"/>
      <c r="Q6" s="463"/>
      <c r="R6" s="463"/>
      <c r="S6" s="466">
        <f t="shared" ref="S6:S13" si="3">O6+P6-Q6-R6</f>
        <v>0</v>
      </c>
    </row>
    <row r="7" spans="1:19" s="401" customFormat="1" ht="23.25" customHeight="1">
      <c r="A7" s="397">
        <v>3</v>
      </c>
      <c r="B7" s="464"/>
      <c r="C7" s="463"/>
      <c r="D7" s="463"/>
      <c r="E7" s="463"/>
      <c r="F7" s="463"/>
      <c r="G7" s="463"/>
      <c r="H7" s="463"/>
      <c r="I7" s="463"/>
      <c r="J7" s="465">
        <f t="shared" si="0"/>
        <v>0</v>
      </c>
      <c r="K7" s="463"/>
      <c r="L7" s="463"/>
      <c r="M7" s="463"/>
      <c r="N7" s="465">
        <f t="shared" si="1"/>
        <v>0</v>
      </c>
      <c r="O7" s="465">
        <f t="shared" si="2"/>
        <v>0</v>
      </c>
      <c r="P7" s="463"/>
      <c r="Q7" s="463"/>
      <c r="R7" s="463"/>
      <c r="S7" s="466">
        <f t="shared" si="3"/>
        <v>0</v>
      </c>
    </row>
    <row r="8" spans="1:19" s="401" customFormat="1" ht="23.25" customHeight="1">
      <c r="A8" s="397">
        <v>4</v>
      </c>
      <c r="B8" s="464"/>
      <c r="C8" s="463"/>
      <c r="D8" s="463"/>
      <c r="E8" s="463"/>
      <c r="F8" s="463"/>
      <c r="G8" s="463"/>
      <c r="H8" s="463"/>
      <c r="I8" s="463"/>
      <c r="J8" s="465">
        <f t="shared" si="0"/>
        <v>0</v>
      </c>
      <c r="K8" s="463"/>
      <c r="L8" s="463"/>
      <c r="M8" s="463"/>
      <c r="N8" s="465">
        <f t="shared" si="1"/>
        <v>0</v>
      </c>
      <c r="O8" s="465">
        <f t="shared" si="2"/>
        <v>0</v>
      </c>
      <c r="P8" s="463"/>
      <c r="Q8" s="463"/>
      <c r="R8" s="463"/>
      <c r="S8" s="466">
        <f t="shared" si="3"/>
        <v>0</v>
      </c>
    </row>
    <row r="9" spans="1:19" s="401" customFormat="1" ht="23.25" customHeight="1">
      <c r="A9" s="397">
        <v>5</v>
      </c>
      <c r="B9" s="464"/>
      <c r="C9" s="463"/>
      <c r="D9" s="463"/>
      <c r="E9" s="463"/>
      <c r="F9" s="463"/>
      <c r="G9" s="463"/>
      <c r="H9" s="463"/>
      <c r="I9" s="463"/>
      <c r="J9" s="465">
        <f t="shared" si="0"/>
        <v>0</v>
      </c>
      <c r="K9" s="463"/>
      <c r="L9" s="463"/>
      <c r="M9" s="463"/>
      <c r="N9" s="465">
        <f t="shared" si="1"/>
        <v>0</v>
      </c>
      <c r="O9" s="465">
        <f t="shared" si="2"/>
        <v>0</v>
      </c>
      <c r="P9" s="463"/>
      <c r="Q9" s="463"/>
      <c r="R9" s="463"/>
      <c r="S9" s="466">
        <f t="shared" si="3"/>
        <v>0</v>
      </c>
    </row>
    <row r="10" spans="1:19" s="401" customFormat="1" ht="23.25" customHeight="1">
      <c r="A10" s="397">
        <v>6</v>
      </c>
      <c r="B10" s="464"/>
      <c r="C10" s="463"/>
      <c r="D10" s="463"/>
      <c r="E10" s="463"/>
      <c r="F10" s="463"/>
      <c r="G10" s="463"/>
      <c r="H10" s="463"/>
      <c r="I10" s="463"/>
      <c r="J10" s="465">
        <f t="shared" si="0"/>
        <v>0</v>
      </c>
      <c r="K10" s="463"/>
      <c r="L10" s="463"/>
      <c r="M10" s="463"/>
      <c r="N10" s="465">
        <f t="shared" si="1"/>
        <v>0</v>
      </c>
      <c r="O10" s="465">
        <f t="shared" si="2"/>
        <v>0</v>
      </c>
      <c r="P10" s="463"/>
      <c r="Q10" s="463"/>
      <c r="R10" s="463"/>
      <c r="S10" s="466">
        <f t="shared" si="3"/>
        <v>0</v>
      </c>
    </row>
    <row r="11" spans="1:19" s="401" customFormat="1" ht="23.25" customHeight="1">
      <c r="A11" s="397">
        <v>7</v>
      </c>
      <c r="B11" s="464"/>
      <c r="C11" s="463"/>
      <c r="D11" s="463"/>
      <c r="E11" s="463"/>
      <c r="F11" s="463"/>
      <c r="G11" s="463"/>
      <c r="H11" s="463"/>
      <c r="I11" s="463"/>
      <c r="J11" s="465">
        <f t="shared" si="0"/>
        <v>0</v>
      </c>
      <c r="K11" s="463"/>
      <c r="L11" s="463"/>
      <c r="M11" s="463"/>
      <c r="N11" s="465">
        <f t="shared" si="1"/>
        <v>0</v>
      </c>
      <c r="O11" s="465">
        <f t="shared" si="2"/>
        <v>0</v>
      </c>
      <c r="P11" s="463"/>
      <c r="Q11" s="463"/>
      <c r="R11" s="463"/>
      <c r="S11" s="466">
        <f t="shared" si="3"/>
        <v>0</v>
      </c>
    </row>
    <row r="12" spans="1:19" s="401" customFormat="1" ht="23.25" customHeight="1">
      <c r="A12" s="397">
        <v>8</v>
      </c>
      <c r="B12" s="464"/>
      <c r="C12" s="463"/>
      <c r="D12" s="463"/>
      <c r="E12" s="463"/>
      <c r="F12" s="463"/>
      <c r="G12" s="463"/>
      <c r="H12" s="463"/>
      <c r="I12" s="463"/>
      <c r="J12" s="465">
        <f t="shared" si="0"/>
        <v>0</v>
      </c>
      <c r="K12" s="463"/>
      <c r="L12" s="463"/>
      <c r="M12" s="463"/>
      <c r="N12" s="465">
        <f t="shared" si="1"/>
        <v>0</v>
      </c>
      <c r="O12" s="465">
        <f t="shared" si="2"/>
        <v>0</v>
      </c>
      <c r="P12" s="463"/>
      <c r="Q12" s="463"/>
      <c r="R12" s="463"/>
      <c r="S12" s="466">
        <f t="shared" si="3"/>
        <v>0</v>
      </c>
    </row>
    <row r="13" spans="1:19" s="401" customFormat="1" ht="23.25" customHeight="1">
      <c r="A13" s="397">
        <v>9</v>
      </c>
      <c r="B13" s="464"/>
      <c r="C13" s="463"/>
      <c r="D13" s="463"/>
      <c r="E13" s="463"/>
      <c r="F13" s="463"/>
      <c r="G13" s="463"/>
      <c r="H13" s="463"/>
      <c r="I13" s="463"/>
      <c r="J13" s="465">
        <f t="shared" si="0"/>
        <v>0</v>
      </c>
      <c r="K13" s="463"/>
      <c r="L13" s="463"/>
      <c r="M13" s="463"/>
      <c r="N13" s="465">
        <f t="shared" si="1"/>
        <v>0</v>
      </c>
      <c r="O13" s="465">
        <f t="shared" si="2"/>
        <v>0</v>
      </c>
      <c r="P13" s="463"/>
      <c r="Q13" s="463"/>
      <c r="R13" s="463"/>
      <c r="S13" s="466">
        <f t="shared" si="3"/>
        <v>0</v>
      </c>
    </row>
    <row r="14" spans="1:19" ht="23.25" customHeight="1">
      <c r="A14" s="41">
        <v>10</v>
      </c>
      <c r="B14" s="42" t="s">
        <v>4024</v>
      </c>
      <c r="C14" s="49">
        <f>SUM(C5:C13)</f>
        <v>0</v>
      </c>
      <c r="D14" s="49">
        <f t="shared" ref="D14:S14" si="4">SUM(D5:D13)</f>
        <v>0</v>
      </c>
      <c r="E14" s="49">
        <f t="shared" si="4"/>
        <v>0</v>
      </c>
      <c r="F14" s="49">
        <f t="shared" si="4"/>
        <v>0</v>
      </c>
      <c r="G14" s="49">
        <f t="shared" si="4"/>
        <v>0</v>
      </c>
      <c r="H14" s="49">
        <f t="shared" si="4"/>
        <v>0</v>
      </c>
      <c r="I14" s="49">
        <f t="shared" si="4"/>
        <v>0</v>
      </c>
      <c r="J14" s="49">
        <f t="shared" si="4"/>
        <v>0</v>
      </c>
      <c r="K14" s="49">
        <f t="shared" si="4"/>
        <v>0</v>
      </c>
      <c r="L14" s="49">
        <f t="shared" si="4"/>
        <v>0</v>
      </c>
      <c r="M14" s="49">
        <f t="shared" si="4"/>
        <v>0</v>
      </c>
      <c r="N14" s="49">
        <f t="shared" si="4"/>
        <v>0</v>
      </c>
      <c r="O14" s="49">
        <f t="shared" si="4"/>
        <v>0</v>
      </c>
      <c r="P14" s="49">
        <f t="shared" si="4"/>
        <v>0</v>
      </c>
      <c r="Q14" s="49">
        <f t="shared" si="4"/>
        <v>0</v>
      </c>
      <c r="R14" s="49">
        <f t="shared" si="4"/>
        <v>0</v>
      </c>
      <c r="S14" s="52">
        <f t="shared" si="4"/>
        <v>0</v>
      </c>
    </row>
    <row r="16" spans="1:19">
      <c r="A16" s="719" t="s">
        <v>3198</v>
      </c>
      <c r="B16" s="719"/>
    </row>
    <row r="17" spans="1:12" s="47" customFormat="1" ht="20.100000000000001" customHeight="1">
      <c r="A17" s="799" t="s">
        <v>4352</v>
      </c>
      <c r="B17" s="799"/>
      <c r="C17" s="799"/>
      <c r="D17" s="799"/>
      <c r="E17" s="799"/>
      <c r="F17" s="799"/>
      <c r="G17" s="799"/>
      <c r="H17" s="799"/>
      <c r="I17" s="799"/>
      <c r="J17" s="799"/>
      <c r="K17" s="799"/>
      <c r="L17" s="799"/>
    </row>
    <row r="18" spans="1:12" s="47" customFormat="1" ht="20.100000000000001" customHeight="1">
      <c r="A18" s="799" t="s">
        <v>4353</v>
      </c>
      <c r="B18" s="799"/>
      <c r="C18" s="799"/>
      <c r="D18" s="799"/>
      <c r="E18" s="799"/>
      <c r="F18" s="799"/>
      <c r="G18" s="799"/>
      <c r="H18" s="799"/>
      <c r="I18" s="799"/>
      <c r="J18" s="799"/>
      <c r="K18" s="799"/>
      <c r="L18" s="799"/>
    </row>
    <row r="19" spans="1:12" s="47" customFormat="1" ht="20.100000000000001" customHeight="1">
      <c r="A19" s="799" t="s">
        <v>4354</v>
      </c>
      <c r="B19" s="799"/>
      <c r="C19" s="799"/>
      <c r="D19" s="799"/>
      <c r="E19" s="799"/>
      <c r="F19" s="799"/>
      <c r="G19" s="799"/>
      <c r="H19" s="799"/>
      <c r="I19" s="799"/>
      <c r="J19" s="799"/>
      <c r="K19" s="799"/>
      <c r="L19" s="799"/>
    </row>
    <row r="20" spans="1:12" s="47" customFormat="1" ht="20.100000000000001" customHeight="1">
      <c r="A20" s="799" t="s">
        <v>3336</v>
      </c>
      <c r="B20" s="799"/>
      <c r="C20" s="799"/>
      <c r="D20" s="799"/>
      <c r="E20" s="799"/>
      <c r="F20" s="799"/>
      <c r="G20" s="799"/>
      <c r="H20" s="799"/>
      <c r="I20" s="799"/>
      <c r="J20" s="799"/>
      <c r="K20" s="799"/>
      <c r="L20" s="799"/>
    </row>
  </sheetData>
  <sheetProtection password="CF88" sheet="1" objects="1" scenarios="1"/>
  <mergeCells count="15">
    <mergeCell ref="A1:S1"/>
    <mergeCell ref="C2:J2"/>
    <mergeCell ref="K2:N2"/>
    <mergeCell ref="A16:B16"/>
    <mergeCell ref="A17:L17"/>
    <mergeCell ref="O2:O3"/>
    <mergeCell ref="P2:P3"/>
    <mergeCell ref="Q2:Q3"/>
    <mergeCell ref="R2:R3"/>
    <mergeCell ref="S2:S3"/>
    <mergeCell ref="A18:L18"/>
    <mergeCell ref="A19:L19"/>
    <mergeCell ref="A20:L20"/>
    <mergeCell ref="A2:A4"/>
    <mergeCell ref="B2:B3"/>
  </mergeCells>
  <phoneticPr fontId="54" type="noConversion"/>
  <hyperlinks>
    <hyperlink ref="A17:L17" r:id="rId1" display="财政部 国家税务总局关于企业境外所得税收抵免有关问题的通知（财税〔2009〕125号）" xr:uid="{00000000-0004-0000-2B00-000000000000}"/>
    <hyperlink ref="A18:L18" r:id="rId2" display="国家税务总局关于发布〈企业境外所得税收抵免操作指南〉的公告（国家税务总局公告2010年第1号）" xr:uid="{00000000-0004-0000-2B00-000001000000}"/>
    <hyperlink ref="A19:L19" r:id="rId3" display="财政部 国家税务总局关于我国石油企业从事油（气）资源开采所得税收抵免有关问题的通知（财税〔2011〕23号）" xr:uid="{00000000-0004-0000-2B00-000002000000}"/>
    <hyperlink ref="A20:L20" r:id="rId4" display="财政部 税务总局关于完善企业境外所得税收抵免政策问题的通知（财税〔2017〕84号）" xr:uid="{00000000-0004-0000-2B00-000003000000}"/>
  </hyperlinks>
  <pageMargins left="0.70763888888888904" right="0.70763888888888904" top="0.74791666666666701" bottom="0.74791666666666701" header="0.31388888888888899" footer="0.31388888888888899"/>
  <pageSetup paperSize="9" orientation="landscape"/>
  <drawing r:id="rId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dimension ref="A1:J22"/>
  <sheetViews>
    <sheetView workbookViewId="0">
      <pane xSplit="1" ySplit="4" topLeftCell="B5" activePane="bottomRight" state="frozen"/>
      <selection pane="topRight"/>
      <selection pane="bottomLeft"/>
      <selection pane="bottomRight" activeCell="I16" sqref="I16"/>
    </sheetView>
  </sheetViews>
  <sheetFormatPr defaultColWidth="9" defaultRowHeight="13.8"/>
  <cols>
    <col min="1" max="1" width="5.44140625" style="2" customWidth="1"/>
    <col min="2" max="2" width="9" style="2"/>
    <col min="3" max="10" width="16.77734375" style="2" customWidth="1"/>
    <col min="11" max="16384" width="9" style="2"/>
  </cols>
  <sheetData>
    <row r="1" spans="1:10" ht="26.25" customHeight="1">
      <c r="A1" s="725" t="s">
        <v>4376</v>
      </c>
      <c r="B1" s="725"/>
      <c r="C1" s="725"/>
      <c r="D1" s="725"/>
      <c r="E1" s="725"/>
      <c r="F1" s="725"/>
      <c r="G1" s="725"/>
      <c r="H1" s="725"/>
      <c r="I1" s="725"/>
      <c r="J1" s="725"/>
    </row>
    <row r="2" spans="1:10" ht="21.75" customHeight="1">
      <c r="A2" s="850" t="s">
        <v>3355</v>
      </c>
      <c r="B2" s="852" t="s">
        <v>4377</v>
      </c>
      <c r="C2" s="852" t="s">
        <v>4378</v>
      </c>
      <c r="D2" s="852"/>
      <c r="E2" s="852"/>
      <c r="F2" s="852"/>
      <c r="G2" s="852" t="s">
        <v>4379</v>
      </c>
      <c r="H2" s="852"/>
      <c r="I2" s="852"/>
      <c r="J2" s="853"/>
    </row>
    <row r="3" spans="1:10" ht="48" customHeight="1">
      <c r="A3" s="851"/>
      <c r="B3" s="721"/>
      <c r="C3" s="373" t="s">
        <v>4380</v>
      </c>
      <c r="D3" s="373" t="s">
        <v>4381</v>
      </c>
      <c r="E3" s="373" t="s">
        <v>4382</v>
      </c>
      <c r="F3" s="373" t="s">
        <v>4383</v>
      </c>
      <c r="G3" s="373" t="s">
        <v>4384</v>
      </c>
      <c r="H3" s="373" t="s">
        <v>4385</v>
      </c>
      <c r="I3" s="373" t="s">
        <v>4386</v>
      </c>
      <c r="J3" s="45" t="s">
        <v>4387</v>
      </c>
    </row>
    <row r="4" spans="1:10" ht="21" customHeight="1">
      <c r="A4" s="851"/>
      <c r="B4" s="373">
        <v>1</v>
      </c>
      <c r="C4" s="373">
        <v>2</v>
      </c>
      <c r="D4" s="373">
        <v>3</v>
      </c>
      <c r="E4" s="373">
        <v>4</v>
      </c>
      <c r="F4" s="373" t="s">
        <v>4388</v>
      </c>
      <c r="G4" s="373">
        <v>6</v>
      </c>
      <c r="H4" s="373">
        <v>7</v>
      </c>
      <c r="I4" s="373">
        <v>8</v>
      </c>
      <c r="J4" s="387">
        <v>9</v>
      </c>
    </row>
    <row r="5" spans="1:10" ht="20.25" customHeight="1">
      <c r="A5" s="388">
        <v>1</v>
      </c>
      <c r="B5" s="39"/>
      <c r="C5" s="48"/>
      <c r="D5" s="48"/>
      <c r="E5" s="48"/>
      <c r="F5" s="40">
        <f>C5+D5-E5</f>
        <v>0</v>
      </c>
      <c r="G5" s="48"/>
      <c r="H5" s="48"/>
      <c r="I5" s="48"/>
      <c r="J5" s="467"/>
    </row>
    <row r="6" spans="1:10" ht="20.25" customHeight="1">
      <c r="A6" s="388">
        <v>2</v>
      </c>
      <c r="B6" s="39"/>
      <c r="C6" s="48"/>
      <c r="D6" s="48"/>
      <c r="E6" s="48"/>
      <c r="F6" s="40">
        <f t="shared" ref="F6:F13" si="0">C6+D6-E6</f>
        <v>0</v>
      </c>
      <c r="G6" s="48"/>
      <c r="H6" s="48"/>
      <c r="I6" s="48"/>
      <c r="J6" s="467"/>
    </row>
    <row r="7" spans="1:10" ht="20.25" customHeight="1">
      <c r="A7" s="388">
        <v>3</v>
      </c>
      <c r="B7" s="39"/>
      <c r="C7" s="48"/>
      <c r="D7" s="48"/>
      <c r="E7" s="48"/>
      <c r="F7" s="40">
        <f t="shared" si="0"/>
        <v>0</v>
      </c>
      <c r="G7" s="48"/>
      <c r="H7" s="48"/>
      <c r="I7" s="48"/>
      <c r="J7" s="467"/>
    </row>
    <row r="8" spans="1:10" ht="20.25" customHeight="1">
      <c r="A8" s="388">
        <v>4</v>
      </c>
      <c r="B8" s="39"/>
      <c r="C8" s="48"/>
      <c r="D8" s="48"/>
      <c r="E8" s="48"/>
      <c r="F8" s="40">
        <f t="shared" si="0"/>
        <v>0</v>
      </c>
      <c r="G8" s="48"/>
      <c r="H8" s="48"/>
      <c r="I8" s="48"/>
      <c r="J8" s="467"/>
    </row>
    <row r="9" spans="1:10" ht="20.25" customHeight="1">
      <c r="A9" s="388">
        <v>5</v>
      </c>
      <c r="B9" s="39"/>
      <c r="C9" s="48"/>
      <c r="D9" s="48"/>
      <c r="E9" s="48"/>
      <c r="F9" s="40">
        <f t="shared" si="0"/>
        <v>0</v>
      </c>
      <c r="G9" s="48"/>
      <c r="H9" s="48"/>
      <c r="I9" s="48"/>
      <c r="J9" s="467"/>
    </row>
    <row r="10" spans="1:10" ht="20.25" customHeight="1">
      <c r="A10" s="388">
        <v>6</v>
      </c>
      <c r="B10" s="39"/>
      <c r="C10" s="48"/>
      <c r="D10" s="48"/>
      <c r="E10" s="48"/>
      <c r="F10" s="40">
        <f t="shared" si="0"/>
        <v>0</v>
      </c>
      <c r="G10" s="48"/>
      <c r="H10" s="48"/>
      <c r="I10" s="48"/>
      <c r="J10" s="467"/>
    </row>
    <row r="11" spans="1:10" ht="20.25" customHeight="1">
      <c r="A11" s="388">
        <v>7</v>
      </c>
      <c r="B11" s="39"/>
      <c r="C11" s="48"/>
      <c r="D11" s="48"/>
      <c r="E11" s="48"/>
      <c r="F11" s="40">
        <f t="shared" si="0"/>
        <v>0</v>
      </c>
      <c r="G11" s="48"/>
      <c r="H11" s="48"/>
      <c r="I11" s="48"/>
      <c r="J11" s="467"/>
    </row>
    <row r="12" spans="1:10" ht="20.25" customHeight="1">
      <c r="A12" s="388">
        <v>8</v>
      </c>
      <c r="B12" s="39"/>
      <c r="C12" s="48"/>
      <c r="D12" s="48"/>
      <c r="E12" s="48"/>
      <c r="F12" s="40">
        <f t="shared" si="0"/>
        <v>0</v>
      </c>
      <c r="G12" s="48"/>
      <c r="H12" s="48"/>
      <c r="I12" s="48"/>
      <c r="J12" s="467"/>
    </row>
    <row r="13" spans="1:10" ht="20.25" customHeight="1">
      <c r="A13" s="388">
        <v>9</v>
      </c>
      <c r="B13" s="39"/>
      <c r="C13" s="48"/>
      <c r="D13" s="48"/>
      <c r="E13" s="48"/>
      <c r="F13" s="40">
        <f t="shared" si="0"/>
        <v>0</v>
      </c>
      <c r="G13" s="48"/>
      <c r="H13" s="48"/>
      <c r="I13" s="48"/>
      <c r="J13" s="467"/>
    </row>
    <row r="14" spans="1:10" ht="20.25" customHeight="1">
      <c r="A14" s="41">
        <v>10</v>
      </c>
      <c r="B14" s="374" t="s">
        <v>4024</v>
      </c>
      <c r="C14" s="43">
        <f>SUM(C5:C13)</f>
        <v>0</v>
      </c>
      <c r="D14" s="43">
        <f t="shared" ref="D14:G14" si="1">SUM(D5:D13)</f>
        <v>0</v>
      </c>
      <c r="E14" s="43">
        <f t="shared" si="1"/>
        <v>0</v>
      </c>
      <c r="F14" s="44">
        <f t="shared" si="1"/>
        <v>0</v>
      </c>
      <c r="G14" s="43">
        <f t="shared" si="1"/>
        <v>0</v>
      </c>
      <c r="H14" s="43">
        <f t="shared" ref="H14:J14" si="2">SUM(H5:H13)</f>
        <v>0</v>
      </c>
      <c r="I14" s="43">
        <f t="shared" si="2"/>
        <v>0</v>
      </c>
      <c r="J14" s="468">
        <f t="shared" si="2"/>
        <v>0</v>
      </c>
    </row>
    <row r="16" spans="1:10" ht="20.100000000000001" customHeight="1">
      <c r="A16" s="719" t="s">
        <v>3198</v>
      </c>
      <c r="B16" s="719"/>
      <c r="C16" s="719"/>
    </row>
    <row r="17" spans="1:10" ht="20.100000000000001" customHeight="1">
      <c r="A17" s="778" t="s">
        <v>4352</v>
      </c>
      <c r="B17" s="778"/>
      <c r="C17" s="778"/>
      <c r="D17" s="778"/>
      <c r="E17" s="778"/>
      <c r="F17" s="778"/>
      <c r="G17" s="778"/>
      <c r="H17" s="778"/>
      <c r="I17" s="778"/>
      <c r="J17" s="778"/>
    </row>
    <row r="18" spans="1:10" ht="20.100000000000001" customHeight="1">
      <c r="A18" s="774" t="s">
        <v>4353</v>
      </c>
      <c r="B18" s="774"/>
      <c r="C18" s="774"/>
      <c r="D18" s="774"/>
      <c r="E18" s="774"/>
      <c r="F18" s="774"/>
      <c r="G18" s="774"/>
      <c r="H18" s="774"/>
      <c r="I18" s="774"/>
      <c r="J18" s="774"/>
    </row>
    <row r="19" spans="1:10" ht="20.100000000000001" customHeight="1">
      <c r="A19" s="778" t="s">
        <v>4354</v>
      </c>
      <c r="B19" s="778"/>
      <c r="C19" s="778"/>
      <c r="D19" s="778"/>
      <c r="E19" s="778"/>
      <c r="F19" s="778"/>
      <c r="G19" s="778"/>
      <c r="H19" s="778"/>
      <c r="I19" s="778"/>
      <c r="J19" s="778"/>
    </row>
    <row r="20" spans="1:10" ht="20.100000000000001" customHeight="1">
      <c r="A20" s="778" t="s">
        <v>3336</v>
      </c>
      <c r="B20" s="778"/>
      <c r="C20" s="778"/>
      <c r="D20" s="778"/>
      <c r="E20" s="778"/>
      <c r="F20" s="778"/>
      <c r="G20" s="778"/>
      <c r="H20" s="778"/>
      <c r="I20" s="778"/>
      <c r="J20" s="778"/>
    </row>
    <row r="21" spans="1:10" ht="20.100000000000001" customHeight="1">
      <c r="A21" s="778" t="s">
        <v>3978</v>
      </c>
      <c r="B21" s="778"/>
      <c r="C21" s="778"/>
      <c r="D21" s="778"/>
      <c r="E21" s="778"/>
      <c r="F21" s="778"/>
      <c r="G21" s="778"/>
      <c r="H21" s="778"/>
      <c r="I21" s="778"/>
      <c r="J21" s="778"/>
    </row>
    <row r="22" spans="1:10" ht="20.100000000000001" customHeight="1">
      <c r="A22" s="778" t="s">
        <v>3979</v>
      </c>
      <c r="B22" s="778"/>
      <c r="C22" s="778"/>
      <c r="D22" s="778"/>
      <c r="E22" s="778"/>
      <c r="F22" s="778"/>
      <c r="G22" s="778"/>
      <c r="H22" s="778"/>
      <c r="I22" s="778"/>
      <c r="J22" s="778"/>
    </row>
  </sheetData>
  <sheetProtection password="CF88" sheet="1" objects="1" scenarios="1"/>
  <mergeCells count="12">
    <mergeCell ref="A1:J1"/>
    <mergeCell ref="C2:F2"/>
    <mergeCell ref="G2:J2"/>
    <mergeCell ref="A16:C16"/>
    <mergeCell ref="A17:J17"/>
    <mergeCell ref="A2:A4"/>
    <mergeCell ref="B2:B3"/>
    <mergeCell ref="A18:J18"/>
    <mergeCell ref="A19:J19"/>
    <mergeCell ref="A20:J20"/>
    <mergeCell ref="A21:J21"/>
    <mergeCell ref="A22:J22"/>
  </mergeCells>
  <phoneticPr fontId="54" type="noConversion"/>
  <hyperlinks>
    <hyperlink ref="A17:J17" r:id="rId1" display="财政部 国家税务总局关于企业境外所得税收抵免有关问题的通知（财税〔2009〕125号）" xr:uid="{00000000-0004-0000-2C00-000000000000}"/>
    <hyperlink ref="A18:J18" r:id="rId2" display="国家税务总局关于发布〈企业境外所得税收抵免操作指南〉的公告（国家税务总局公告2010年第1号）" xr:uid="{00000000-0004-0000-2C00-000001000000}"/>
    <hyperlink ref="A19:J19" r:id="rId3" display="财政部 国家税务总局关于我国石油企业从事油（气）资源开采所得税收抵免有关问题的通知（财税〔2011〕23号）" xr:uid="{00000000-0004-0000-2C00-000002000000}"/>
    <hyperlink ref="A20:J20" r:id="rId4" display="财政部 税务总局关于完善企业境外所得税收抵免政策问题的通知（财税〔2017〕84号）" xr:uid="{00000000-0004-0000-2C00-000003000000}"/>
    <hyperlink ref="A21:J21" r:id="rId5" display="财政部 税务总局关于延长高新技术企业和科技型中小企业亏损结转年限的通知（财税〔2018〕76号）" xr:uid="{00000000-0004-0000-2C00-000004000000}"/>
    <hyperlink ref="A22:J22" r:id="rId6" display="国家税务总局关于延长高新技术企业和科技型中小企业亏损结转弥补年限有关企业所得税处理问题的公告（国家税务总局公告2018年第45号）" xr:uid="{00000000-0004-0000-2C00-000005000000}"/>
  </hyperlinks>
  <pageMargins left="0.69930555555555596" right="0.69930555555555596" top="0.75" bottom="0.75" header="0.3" footer="0.3"/>
  <drawing r:id="rId7"/>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6">
    <tabColor theme="0" tint="-0.249977111117893"/>
  </sheetPr>
  <dimension ref="A1:T20"/>
  <sheetViews>
    <sheetView workbookViewId="0">
      <pane xSplit="1" ySplit="4" topLeftCell="B5" activePane="bottomRight" state="frozen"/>
      <selection pane="topRight"/>
      <selection pane="bottomLeft"/>
      <selection pane="bottomRight" activeCell="M19" sqref="M19"/>
    </sheetView>
  </sheetViews>
  <sheetFormatPr defaultColWidth="9" defaultRowHeight="13.8"/>
  <cols>
    <col min="1" max="1" width="5.44140625" style="2" customWidth="1"/>
    <col min="2" max="2" width="9" style="2"/>
    <col min="3" max="7" width="9.109375" style="2" bestFit="1" customWidth="1"/>
    <col min="8" max="13" width="9.77734375" style="2" bestFit="1" customWidth="1"/>
    <col min="14" max="14" width="11.21875" style="2" customWidth="1"/>
    <col min="15" max="19" width="9.109375" style="2" bestFit="1" customWidth="1"/>
    <col min="20" max="20" width="12" style="2" customWidth="1"/>
    <col min="21" max="16384" width="9" style="2"/>
  </cols>
  <sheetData>
    <row r="1" spans="1:20" ht="29.25" customHeight="1">
      <c r="A1" s="859" t="s">
        <v>4389</v>
      </c>
      <c r="B1" s="859"/>
      <c r="C1" s="859"/>
      <c r="D1" s="859"/>
      <c r="E1" s="859"/>
      <c r="F1" s="859"/>
      <c r="G1" s="859"/>
      <c r="H1" s="859"/>
      <c r="I1" s="859"/>
      <c r="J1" s="859"/>
      <c r="K1" s="859"/>
      <c r="L1" s="859"/>
      <c r="M1" s="859"/>
      <c r="N1" s="859"/>
      <c r="O1" s="859"/>
      <c r="P1" s="859"/>
      <c r="Q1" s="859"/>
      <c r="R1" s="859"/>
      <c r="S1" s="859"/>
      <c r="T1" s="859"/>
    </row>
    <row r="2" spans="1:20" ht="23.25" customHeight="1">
      <c r="A2" s="856" t="s">
        <v>3355</v>
      </c>
      <c r="B2" s="858" t="s">
        <v>4390</v>
      </c>
      <c r="C2" s="858" t="s">
        <v>4391</v>
      </c>
      <c r="D2" s="858"/>
      <c r="E2" s="858"/>
      <c r="F2" s="858"/>
      <c r="G2" s="858"/>
      <c r="H2" s="858"/>
      <c r="I2" s="858" t="s">
        <v>4392</v>
      </c>
      <c r="J2" s="858"/>
      <c r="K2" s="858"/>
      <c r="L2" s="858"/>
      <c r="M2" s="858"/>
      <c r="N2" s="858"/>
      <c r="O2" s="858" t="s">
        <v>4393</v>
      </c>
      <c r="P2" s="858"/>
      <c r="Q2" s="858"/>
      <c r="R2" s="858"/>
      <c r="S2" s="858"/>
      <c r="T2" s="860"/>
    </row>
    <row r="3" spans="1:20" ht="21.75" customHeight="1">
      <c r="A3" s="857"/>
      <c r="B3" s="828"/>
      <c r="C3" s="34" t="s">
        <v>4394</v>
      </c>
      <c r="D3" s="34" t="s">
        <v>4395</v>
      </c>
      <c r="E3" s="34" t="s">
        <v>4396</v>
      </c>
      <c r="F3" s="34" t="s">
        <v>4397</v>
      </c>
      <c r="G3" s="34" t="s">
        <v>4398</v>
      </c>
      <c r="H3" s="34" t="s">
        <v>4116</v>
      </c>
      <c r="I3" s="34" t="s">
        <v>4394</v>
      </c>
      <c r="J3" s="34" t="s">
        <v>4395</v>
      </c>
      <c r="K3" s="34" t="s">
        <v>4396</v>
      </c>
      <c r="L3" s="34" t="s">
        <v>4397</v>
      </c>
      <c r="M3" s="34" t="s">
        <v>4398</v>
      </c>
      <c r="N3" s="34" t="s">
        <v>4116</v>
      </c>
      <c r="O3" s="34" t="s">
        <v>4395</v>
      </c>
      <c r="P3" s="34" t="s">
        <v>4396</v>
      </c>
      <c r="Q3" s="34" t="s">
        <v>4397</v>
      </c>
      <c r="R3" s="34" t="s">
        <v>4398</v>
      </c>
      <c r="S3" s="34" t="s">
        <v>3662</v>
      </c>
      <c r="T3" s="36" t="s">
        <v>4116</v>
      </c>
    </row>
    <row r="4" spans="1:20" ht="17.25" customHeight="1">
      <c r="A4" s="857"/>
      <c r="B4" s="34">
        <v>1</v>
      </c>
      <c r="C4" s="34">
        <v>2</v>
      </c>
      <c r="D4" s="34">
        <v>3</v>
      </c>
      <c r="E4" s="34">
        <v>4</v>
      </c>
      <c r="F4" s="34">
        <v>5</v>
      </c>
      <c r="G4" s="34">
        <v>6</v>
      </c>
      <c r="H4" s="34" t="s">
        <v>4399</v>
      </c>
      <c r="I4" s="34">
        <v>8</v>
      </c>
      <c r="J4" s="34">
        <v>9</v>
      </c>
      <c r="K4" s="34">
        <v>10</v>
      </c>
      <c r="L4" s="34">
        <v>11</v>
      </c>
      <c r="M4" s="34">
        <v>12</v>
      </c>
      <c r="N4" s="34" t="s">
        <v>4400</v>
      </c>
      <c r="O4" s="34" t="s">
        <v>4401</v>
      </c>
      <c r="P4" s="34" t="s">
        <v>4402</v>
      </c>
      <c r="Q4" s="34" t="s">
        <v>4403</v>
      </c>
      <c r="R4" s="34" t="s">
        <v>4404</v>
      </c>
      <c r="S4" s="34">
        <v>18</v>
      </c>
      <c r="T4" s="36" t="s">
        <v>4405</v>
      </c>
    </row>
    <row r="5" spans="1:20" s="471" customFormat="1" ht="18.75" customHeight="1">
      <c r="A5" s="475">
        <v>1</v>
      </c>
      <c r="B5" s="392"/>
      <c r="C5" s="392"/>
      <c r="D5" s="392"/>
      <c r="E5" s="392"/>
      <c r="F5" s="392"/>
      <c r="G5" s="392"/>
      <c r="H5" s="469">
        <f>SUM(C5:G5)</f>
        <v>0</v>
      </c>
      <c r="I5" s="392"/>
      <c r="J5" s="392"/>
      <c r="K5" s="392"/>
      <c r="L5" s="392"/>
      <c r="M5" s="392"/>
      <c r="N5" s="469">
        <f>SUM(I5:M5)</f>
        <v>0</v>
      </c>
      <c r="O5" s="469">
        <f>D5-J5</f>
        <v>0</v>
      </c>
      <c r="P5" s="469">
        <f>E5-K5</f>
        <v>0</v>
      </c>
      <c r="Q5" s="469">
        <f>F5-L5</f>
        <v>0</v>
      </c>
      <c r="R5" s="469">
        <f>G5-M5</f>
        <v>0</v>
      </c>
      <c r="S5" s="392"/>
      <c r="T5" s="470">
        <f>SUM(O5:S5)</f>
        <v>0</v>
      </c>
    </row>
    <row r="6" spans="1:20" s="471" customFormat="1" ht="18.75" customHeight="1">
      <c r="A6" s="475">
        <v>2</v>
      </c>
      <c r="B6" s="392"/>
      <c r="C6" s="392"/>
      <c r="D6" s="392"/>
      <c r="E6" s="392"/>
      <c r="F6" s="392"/>
      <c r="G6" s="392"/>
      <c r="H6" s="469">
        <f t="shared" ref="H6:H13" si="0">SUM(C6:G6)</f>
        <v>0</v>
      </c>
      <c r="I6" s="392"/>
      <c r="J6" s="392"/>
      <c r="K6" s="392"/>
      <c r="L6" s="392"/>
      <c r="M6" s="392"/>
      <c r="N6" s="469">
        <f t="shared" ref="N6:N13" si="1">SUM(I6:M6)</f>
        <v>0</v>
      </c>
      <c r="O6" s="469">
        <f t="shared" ref="O6:O13" si="2">D6-J6</f>
        <v>0</v>
      </c>
      <c r="P6" s="469">
        <f t="shared" ref="P6:P13" si="3">E6-K6</f>
        <v>0</v>
      </c>
      <c r="Q6" s="469">
        <f t="shared" ref="Q6:Q13" si="4">F6-L6</f>
        <v>0</v>
      </c>
      <c r="R6" s="469">
        <f t="shared" ref="R6:R13" si="5">G6-M6</f>
        <v>0</v>
      </c>
      <c r="S6" s="392"/>
      <c r="T6" s="470">
        <f t="shared" ref="T6:T13" si="6">SUM(O6:S6)</f>
        <v>0</v>
      </c>
    </row>
    <row r="7" spans="1:20" s="471" customFormat="1" ht="18.75" customHeight="1">
      <c r="A7" s="475">
        <v>3</v>
      </c>
      <c r="B7" s="392"/>
      <c r="C7" s="392"/>
      <c r="D7" s="392"/>
      <c r="E7" s="392"/>
      <c r="F7" s="392"/>
      <c r="G7" s="392"/>
      <c r="H7" s="469">
        <f t="shared" si="0"/>
        <v>0</v>
      </c>
      <c r="I7" s="392"/>
      <c r="J7" s="392"/>
      <c r="K7" s="392"/>
      <c r="L7" s="392"/>
      <c r="M7" s="392"/>
      <c r="N7" s="469">
        <f t="shared" si="1"/>
        <v>0</v>
      </c>
      <c r="O7" s="469">
        <f t="shared" si="2"/>
        <v>0</v>
      </c>
      <c r="P7" s="469">
        <f t="shared" si="3"/>
        <v>0</v>
      </c>
      <c r="Q7" s="469">
        <f t="shared" si="4"/>
        <v>0</v>
      </c>
      <c r="R7" s="469">
        <f t="shared" si="5"/>
        <v>0</v>
      </c>
      <c r="S7" s="392"/>
      <c r="T7" s="470">
        <f t="shared" si="6"/>
        <v>0</v>
      </c>
    </row>
    <row r="8" spans="1:20" s="471" customFormat="1" ht="18.75" customHeight="1">
      <c r="A8" s="475">
        <v>4</v>
      </c>
      <c r="B8" s="392"/>
      <c r="C8" s="392"/>
      <c r="D8" s="392"/>
      <c r="E8" s="392"/>
      <c r="F8" s="392"/>
      <c r="G8" s="392"/>
      <c r="H8" s="469">
        <f t="shared" si="0"/>
        <v>0</v>
      </c>
      <c r="I8" s="392"/>
      <c r="J8" s="392"/>
      <c r="K8" s="392"/>
      <c r="L8" s="392"/>
      <c r="M8" s="392"/>
      <c r="N8" s="469">
        <f t="shared" si="1"/>
        <v>0</v>
      </c>
      <c r="O8" s="469">
        <f t="shared" si="2"/>
        <v>0</v>
      </c>
      <c r="P8" s="469">
        <f t="shared" si="3"/>
        <v>0</v>
      </c>
      <c r="Q8" s="469">
        <f t="shared" si="4"/>
        <v>0</v>
      </c>
      <c r="R8" s="469">
        <f t="shared" si="5"/>
        <v>0</v>
      </c>
      <c r="S8" s="392"/>
      <c r="T8" s="470">
        <f t="shared" si="6"/>
        <v>0</v>
      </c>
    </row>
    <row r="9" spans="1:20" s="471" customFormat="1" ht="18.75" customHeight="1">
      <c r="A9" s="475">
        <v>5</v>
      </c>
      <c r="B9" s="392"/>
      <c r="C9" s="392"/>
      <c r="D9" s="392"/>
      <c r="E9" s="392"/>
      <c r="F9" s="392"/>
      <c r="G9" s="392"/>
      <c r="H9" s="469">
        <f t="shared" si="0"/>
        <v>0</v>
      </c>
      <c r="I9" s="392"/>
      <c r="J9" s="392"/>
      <c r="K9" s="392"/>
      <c r="L9" s="392"/>
      <c r="M9" s="392"/>
      <c r="N9" s="469">
        <f t="shared" si="1"/>
        <v>0</v>
      </c>
      <c r="O9" s="469">
        <f t="shared" si="2"/>
        <v>0</v>
      </c>
      <c r="P9" s="469">
        <f t="shared" si="3"/>
        <v>0</v>
      </c>
      <c r="Q9" s="469">
        <f t="shared" si="4"/>
        <v>0</v>
      </c>
      <c r="R9" s="469">
        <f t="shared" si="5"/>
        <v>0</v>
      </c>
      <c r="S9" s="392"/>
      <c r="T9" s="470">
        <f t="shared" si="6"/>
        <v>0</v>
      </c>
    </row>
    <row r="10" spans="1:20" s="471" customFormat="1" ht="18.75" customHeight="1">
      <c r="A10" s="475">
        <v>6</v>
      </c>
      <c r="B10" s="392"/>
      <c r="C10" s="392"/>
      <c r="D10" s="392"/>
      <c r="E10" s="392"/>
      <c r="F10" s="392"/>
      <c r="G10" s="392"/>
      <c r="H10" s="469">
        <f t="shared" si="0"/>
        <v>0</v>
      </c>
      <c r="I10" s="392"/>
      <c r="J10" s="392"/>
      <c r="K10" s="392"/>
      <c r="L10" s="392"/>
      <c r="M10" s="392"/>
      <c r="N10" s="469">
        <f t="shared" si="1"/>
        <v>0</v>
      </c>
      <c r="O10" s="469">
        <f t="shared" si="2"/>
        <v>0</v>
      </c>
      <c r="P10" s="469">
        <f t="shared" si="3"/>
        <v>0</v>
      </c>
      <c r="Q10" s="469">
        <f t="shared" si="4"/>
        <v>0</v>
      </c>
      <c r="R10" s="469">
        <f t="shared" si="5"/>
        <v>0</v>
      </c>
      <c r="S10" s="392"/>
      <c r="T10" s="470">
        <f t="shared" si="6"/>
        <v>0</v>
      </c>
    </row>
    <row r="11" spans="1:20" s="471" customFormat="1" ht="18.75" customHeight="1">
      <c r="A11" s="475">
        <v>7</v>
      </c>
      <c r="B11" s="392"/>
      <c r="C11" s="392"/>
      <c r="D11" s="392"/>
      <c r="E11" s="392"/>
      <c r="F11" s="392"/>
      <c r="G11" s="392"/>
      <c r="H11" s="469">
        <f t="shared" si="0"/>
        <v>0</v>
      </c>
      <c r="I11" s="392"/>
      <c r="J11" s="392"/>
      <c r="K11" s="392"/>
      <c r="L11" s="392"/>
      <c r="M11" s="392"/>
      <c r="N11" s="469">
        <f t="shared" si="1"/>
        <v>0</v>
      </c>
      <c r="O11" s="469">
        <f t="shared" si="2"/>
        <v>0</v>
      </c>
      <c r="P11" s="469">
        <f t="shared" si="3"/>
        <v>0</v>
      </c>
      <c r="Q11" s="469">
        <f t="shared" si="4"/>
        <v>0</v>
      </c>
      <c r="R11" s="469">
        <f t="shared" si="5"/>
        <v>0</v>
      </c>
      <c r="S11" s="392"/>
      <c r="T11" s="470">
        <f t="shared" si="6"/>
        <v>0</v>
      </c>
    </row>
    <row r="12" spans="1:20" s="471" customFormat="1" ht="18.75" customHeight="1">
      <c r="A12" s="475">
        <v>8</v>
      </c>
      <c r="B12" s="392"/>
      <c r="C12" s="392"/>
      <c r="D12" s="392"/>
      <c r="E12" s="392"/>
      <c r="F12" s="392"/>
      <c r="G12" s="392"/>
      <c r="H12" s="469">
        <f t="shared" si="0"/>
        <v>0</v>
      </c>
      <c r="I12" s="392"/>
      <c r="J12" s="392"/>
      <c r="K12" s="392"/>
      <c r="L12" s="392"/>
      <c r="M12" s="392"/>
      <c r="N12" s="469">
        <f t="shared" si="1"/>
        <v>0</v>
      </c>
      <c r="O12" s="469">
        <f t="shared" si="2"/>
        <v>0</v>
      </c>
      <c r="P12" s="469">
        <f t="shared" si="3"/>
        <v>0</v>
      </c>
      <c r="Q12" s="469">
        <f t="shared" si="4"/>
        <v>0</v>
      </c>
      <c r="R12" s="469">
        <f t="shared" si="5"/>
        <v>0</v>
      </c>
      <c r="S12" s="392"/>
      <c r="T12" s="470">
        <f t="shared" si="6"/>
        <v>0</v>
      </c>
    </row>
    <row r="13" spans="1:20" s="471" customFormat="1" ht="18.75" customHeight="1">
      <c r="A13" s="475">
        <v>9</v>
      </c>
      <c r="B13" s="390"/>
      <c r="C13" s="390"/>
      <c r="D13" s="390"/>
      <c r="E13" s="390"/>
      <c r="F13" s="390"/>
      <c r="G13" s="390"/>
      <c r="H13" s="469">
        <f t="shared" si="0"/>
        <v>0</v>
      </c>
      <c r="I13" s="390"/>
      <c r="J13" s="390"/>
      <c r="K13" s="390"/>
      <c r="L13" s="390"/>
      <c r="M13" s="390"/>
      <c r="N13" s="469">
        <f t="shared" si="1"/>
        <v>0</v>
      </c>
      <c r="O13" s="469">
        <f t="shared" si="2"/>
        <v>0</v>
      </c>
      <c r="P13" s="469">
        <f t="shared" si="3"/>
        <v>0</v>
      </c>
      <c r="Q13" s="469">
        <f t="shared" si="4"/>
        <v>0</v>
      </c>
      <c r="R13" s="469">
        <f t="shared" si="5"/>
        <v>0</v>
      </c>
      <c r="S13" s="390"/>
      <c r="T13" s="470">
        <f t="shared" si="6"/>
        <v>0</v>
      </c>
    </row>
    <row r="14" spans="1:20" s="471" customFormat="1" ht="18.75" customHeight="1">
      <c r="A14" s="476">
        <v>10</v>
      </c>
      <c r="B14" s="394" t="s">
        <v>4024</v>
      </c>
      <c r="C14" s="472">
        <f t="shared" ref="C14:T14" si="7">SUM(C5:C13)</f>
        <v>0</v>
      </c>
      <c r="D14" s="472">
        <f t="shared" si="7"/>
        <v>0</v>
      </c>
      <c r="E14" s="472">
        <f t="shared" si="7"/>
        <v>0</v>
      </c>
      <c r="F14" s="472">
        <f t="shared" si="7"/>
        <v>0</v>
      </c>
      <c r="G14" s="472">
        <f t="shared" si="7"/>
        <v>0</v>
      </c>
      <c r="H14" s="472">
        <f t="shared" si="7"/>
        <v>0</v>
      </c>
      <c r="I14" s="472">
        <f t="shared" si="7"/>
        <v>0</v>
      </c>
      <c r="J14" s="472">
        <f t="shared" si="7"/>
        <v>0</v>
      </c>
      <c r="K14" s="472">
        <f t="shared" si="7"/>
        <v>0</v>
      </c>
      <c r="L14" s="472">
        <f t="shared" si="7"/>
        <v>0</v>
      </c>
      <c r="M14" s="472">
        <f t="shared" si="7"/>
        <v>0</v>
      </c>
      <c r="N14" s="472">
        <f t="shared" si="7"/>
        <v>0</v>
      </c>
      <c r="O14" s="473">
        <f t="shared" si="7"/>
        <v>0</v>
      </c>
      <c r="P14" s="473">
        <f t="shared" si="7"/>
        <v>0</v>
      </c>
      <c r="Q14" s="473">
        <f t="shared" si="7"/>
        <v>0</v>
      </c>
      <c r="R14" s="473">
        <f t="shared" si="7"/>
        <v>0</v>
      </c>
      <c r="S14" s="474">
        <f t="shared" si="7"/>
        <v>0</v>
      </c>
      <c r="T14" s="474">
        <f t="shared" si="7"/>
        <v>0</v>
      </c>
    </row>
    <row r="16" spans="1:20" s="33" customFormat="1">
      <c r="A16" s="719" t="s">
        <v>3198</v>
      </c>
      <c r="B16" s="719"/>
    </row>
    <row r="17" spans="1:11" s="1" customFormat="1" ht="20.100000000000001" customHeight="1">
      <c r="A17" s="855" t="s">
        <v>4352</v>
      </c>
      <c r="B17" s="855"/>
      <c r="C17" s="855"/>
      <c r="D17" s="855"/>
      <c r="E17" s="855"/>
      <c r="F17" s="855"/>
      <c r="G17" s="855"/>
      <c r="H17" s="855"/>
      <c r="I17" s="855"/>
      <c r="J17" s="855"/>
      <c r="K17" s="855"/>
    </row>
    <row r="18" spans="1:11" s="1" customFormat="1" ht="20.100000000000001" customHeight="1">
      <c r="A18" s="855" t="s">
        <v>4353</v>
      </c>
      <c r="B18" s="855"/>
      <c r="C18" s="855"/>
      <c r="D18" s="855"/>
      <c r="E18" s="855"/>
      <c r="F18" s="855"/>
      <c r="G18" s="855"/>
      <c r="H18" s="855"/>
      <c r="I18" s="855"/>
      <c r="J18" s="855"/>
      <c r="K18" s="855"/>
    </row>
    <row r="19" spans="1:11" s="1" customFormat="1" ht="20.100000000000001" customHeight="1">
      <c r="A19" s="855" t="s">
        <v>4354</v>
      </c>
      <c r="B19" s="855"/>
      <c r="C19" s="855"/>
      <c r="D19" s="855"/>
      <c r="E19" s="855"/>
      <c r="F19" s="855"/>
      <c r="G19" s="855"/>
      <c r="H19" s="855"/>
      <c r="I19" s="855"/>
      <c r="J19" s="855"/>
      <c r="K19" s="855"/>
    </row>
    <row r="20" spans="1:11" s="1" customFormat="1" ht="20.100000000000001" customHeight="1">
      <c r="A20" s="855" t="s">
        <v>3336</v>
      </c>
      <c r="B20" s="855"/>
      <c r="C20" s="855"/>
      <c r="D20" s="855"/>
      <c r="E20" s="855"/>
      <c r="F20" s="855"/>
      <c r="G20" s="855"/>
      <c r="H20" s="855"/>
      <c r="I20" s="855"/>
      <c r="J20" s="855"/>
      <c r="K20" s="855"/>
    </row>
  </sheetData>
  <sheetProtection password="CF88" sheet="1" objects="1" scenarios="1"/>
  <mergeCells count="11">
    <mergeCell ref="A1:T1"/>
    <mergeCell ref="C2:H2"/>
    <mergeCell ref="I2:N2"/>
    <mergeCell ref="O2:T2"/>
    <mergeCell ref="A16:B16"/>
    <mergeCell ref="A17:K17"/>
    <mergeCell ref="A18:K18"/>
    <mergeCell ref="A19:K19"/>
    <mergeCell ref="A20:K20"/>
    <mergeCell ref="A2:A4"/>
    <mergeCell ref="B2:B3"/>
  </mergeCells>
  <phoneticPr fontId="54" type="noConversion"/>
  <hyperlinks>
    <hyperlink ref="A17:K17" r:id="rId1" display="财政部 国家税务总局关于企业境外所得税收抵免有关问题的通知（财税〔2009〕125号）" xr:uid="{00000000-0004-0000-2D00-000000000000}"/>
    <hyperlink ref="A18:K18" r:id="rId2" display="国家税务总局关于发布〈企业境外所得税收抵免操作指南〉的公告（国家税务总局公告2010年第1号）" xr:uid="{00000000-0004-0000-2D00-000001000000}"/>
    <hyperlink ref="A19:K19" r:id="rId3" display="财政部 国家税务总局关于我国石油企业从事油（气）资源开采所得税收抵免有关问题的通知（财税〔2011〕23号）" xr:uid="{00000000-0004-0000-2D00-000002000000}"/>
    <hyperlink ref="A20:K20" r:id="rId4" display="财政部 税务总局关于完善企业境外所得税收抵免政策问题的通知（财税〔2017〕84号）" xr:uid="{00000000-0004-0000-2D00-000003000000}"/>
  </hyperlinks>
  <pageMargins left="0.69930555555555596" right="0.69930555555555596" top="0.75" bottom="0.75" header="0.3" footer="0.3"/>
  <drawing r:id="rId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8"/>
  <dimension ref="A1:F23"/>
  <sheetViews>
    <sheetView workbookViewId="0">
      <pane xSplit="3" ySplit="2" topLeftCell="D14" activePane="bottomRight" state="frozen"/>
      <selection pane="topRight" activeCell="D1" sqref="D1"/>
      <selection pane="bottomLeft" activeCell="A3" sqref="A3"/>
      <selection pane="bottomRight" activeCell="D20" sqref="D20"/>
    </sheetView>
  </sheetViews>
  <sheetFormatPr defaultColWidth="9" defaultRowHeight="13.8"/>
  <cols>
    <col min="1" max="1" width="7.21875" style="2" customWidth="1"/>
    <col min="2" max="2" width="104.77734375" style="2" customWidth="1"/>
    <col min="3" max="3" width="20.77734375" style="2" customWidth="1"/>
    <col min="4" max="16384" width="9" style="2"/>
  </cols>
  <sheetData>
    <row r="1" spans="1:6" ht="25.5" customHeight="1">
      <c r="A1" s="859" t="s">
        <v>4425</v>
      </c>
      <c r="B1" s="859"/>
      <c r="C1" s="859"/>
    </row>
    <row r="2" spans="1:6" ht="24" customHeight="1">
      <c r="A2" s="3" t="s">
        <v>3355</v>
      </c>
      <c r="B2" s="4" t="s">
        <v>3400</v>
      </c>
      <c r="C2" s="5" t="s">
        <v>3401</v>
      </c>
    </row>
    <row r="3" spans="1:6" ht="24" customHeight="1">
      <c r="A3" s="6">
        <v>1</v>
      </c>
      <c r="B3" s="7" t="s">
        <v>4426</v>
      </c>
      <c r="C3" s="509">
        <f>'A100000'!D33</f>
        <v>0</v>
      </c>
    </row>
    <row r="4" spans="1:6" ht="24" customHeight="1">
      <c r="A4" s="6">
        <v>2</v>
      </c>
      <c r="B4" s="9" t="s">
        <v>4427</v>
      </c>
      <c r="C4" s="509">
        <f>'A100000'!D31</f>
        <v>0</v>
      </c>
    </row>
    <row r="5" spans="1:6" ht="24" customHeight="1">
      <c r="A5" s="6">
        <v>3</v>
      </c>
      <c r="B5" s="9" t="s">
        <v>4428</v>
      </c>
      <c r="C5" s="509">
        <f>'A100000'!D32</f>
        <v>0</v>
      </c>
    </row>
    <row r="6" spans="1:6" ht="24" customHeight="1">
      <c r="A6" s="6">
        <v>4</v>
      </c>
      <c r="B6" s="7" t="s">
        <v>4429</v>
      </c>
      <c r="C6" s="10">
        <f>C3-C4+C5</f>
        <v>0</v>
      </c>
    </row>
    <row r="7" spans="1:6" ht="24" customHeight="1">
      <c r="A7" s="6">
        <v>5</v>
      </c>
      <c r="B7" s="7" t="s">
        <v>4430</v>
      </c>
      <c r="C7" s="10">
        <f>SUM(C8:C11)</f>
        <v>0</v>
      </c>
    </row>
    <row r="8" spans="1:6" ht="24" customHeight="1">
      <c r="A8" s="6">
        <v>6</v>
      </c>
      <c r="B8" s="9" t="s">
        <v>4431</v>
      </c>
      <c r="C8" s="82"/>
    </row>
    <row r="9" spans="1:6" ht="24" customHeight="1">
      <c r="A9" s="6">
        <v>7</v>
      </c>
      <c r="B9" s="9" t="s">
        <v>4432</v>
      </c>
      <c r="C9" s="82"/>
      <c r="F9" s="2" t="s">
        <v>4477</v>
      </c>
    </row>
    <row r="10" spans="1:6" ht="24" customHeight="1">
      <c r="A10" s="6">
        <v>8</v>
      </c>
      <c r="B10" s="9" t="s">
        <v>4433</v>
      </c>
      <c r="C10" s="82"/>
    </row>
    <row r="11" spans="1:6" ht="24" customHeight="1">
      <c r="A11" s="6">
        <v>9</v>
      </c>
      <c r="B11" s="9" t="s">
        <v>4434</v>
      </c>
      <c r="C11" s="82"/>
    </row>
    <row r="12" spans="1:6" ht="24" customHeight="1">
      <c r="A12" s="6">
        <v>10</v>
      </c>
      <c r="B12" s="11" t="s">
        <v>4435</v>
      </c>
      <c r="C12" s="82"/>
    </row>
    <row r="13" spans="1:6" ht="24" customHeight="1">
      <c r="A13" s="6">
        <v>11</v>
      </c>
      <c r="B13" s="7" t="s">
        <v>4436</v>
      </c>
      <c r="C13" s="10">
        <f>C6-C7</f>
        <v>0</v>
      </c>
    </row>
    <row r="14" spans="1:6" ht="24" customHeight="1">
      <c r="A14" s="6">
        <v>12</v>
      </c>
      <c r="B14" s="9" t="s">
        <v>4437</v>
      </c>
      <c r="C14" s="12"/>
    </row>
    <row r="15" spans="1:6" ht="24" customHeight="1">
      <c r="A15" s="6">
        <v>13</v>
      </c>
      <c r="B15" s="9" t="s">
        <v>4438</v>
      </c>
      <c r="C15" s="12"/>
    </row>
    <row r="16" spans="1:6" ht="24" customHeight="1">
      <c r="A16" s="6">
        <v>14</v>
      </c>
      <c r="B16" s="9" t="s">
        <v>4439</v>
      </c>
      <c r="C16" s="12"/>
    </row>
    <row r="17" spans="1:3" ht="24" customHeight="1">
      <c r="A17" s="6">
        <v>15</v>
      </c>
      <c r="B17" s="11" t="s">
        <v>4440</v>
      </c>
      <c r="C17" s="12"/>
    </row>
    <row r="18" spans="1:3" ht="24" customHeight="1">
      <c r="A18" s="6">
        <v>16</v>
      </c>
      <c r="B18" s="7" t="s">
        <v>4441</v>
      </c>
      <c r="C18" s="10">
        <f>C4-C5</f>
        <v>0</v>
      </c>
    </row>
    <row r="19" spans="1:3" ht="24" customHeight="1">
      <c r="A19" s="13">
        <v>17</v>
      </c>
      <c r="B19" s="14" t="s">
        <v>4442</v>
      </c>
      <c r="C19" s="15">
        <f>C14+C15+C17+C18</f>
        <v>0</v>
      </c>
    </row>
    <row r="21" spans="1:3" ht="16.5" customHeight="1">
      <c r="A21" s="737" t="s">
        <v>3198</v>
      </c>
      <c r="B21" s="737"/>
      <c r="C21" s="737"/>
    </row>
    <row r="22" spans="1:3" s="1" customFormat="1" ht="20.100000000000001" customHeight="1">
      <c r="A22" s="778" t="s">
        <v>4423</v>
      </c>
      <c r="B22" s="778"/>
      <c r="C22" s="778"/>
    </row>
    <row r="23" spans="1:3" s="1" customFormat="1" ht="20.100000000000001" customHeight="1">
      <c r="A23" s="778" t="s">
        <v>4424</v>
      </c>
      <c r="B23" s="778"/>
      <c r="C23" s="778"/>
    </row>
  </sheetData>
  <sheetProtection algorithmName="SHA-512" hashValue="fAqzuc/yVp5h+xKGDAdQ989X06G1A8Cbtmj7h+aDzE2Y+lN+ZW3+gTd9Ulr1+QScqksXSN8SaudFLAwE1EnceA==" saltValue="XFVEMjE9HuZoebfLglS+Og==" spinCount="100000" sheet="1" objects="1" scenarios="1"/>
  <mergeCells count="4">
    <mergeCell ref="A1:C1"/>
    <mergeCell ref="A21:C21"/>
    <mergeCell ref="A22:C22"/>
    <mergeCell ref="A23:C23"/>
  </mergeCells>
  <phoneticPr fontId="54" type="noConversion"/>
  <hyperlinks>
    <hyperlink ref="A22:C22" r:id="rId1" display="财政部 国家税务总局 中国人民银行关于印发〈跨省市总分机构企业所得税分配及预算管理办法〉的通知（财预〔2012〕40号）" xr:uid="{00000000-0004-0000-2E00-000000000000}"/>
    <hyperlink ref="A23:C23" r:id="rId2" display="国家税务总局关于印发〈跨地区经营汇总纳税企业所得税征收管理办法〉的公告（国家税务总局公告2012年第57号）" xr:uid="{00000000-0004-0000-2E00-000001000000}"/>
  </hyperlinks>
  <pageMargins left="0.69930555555555596" right="0.69930555555555596" top="0.75" bottom="0.75" header="0.3" footer="0.3"/>
  <pageSetup paperSize="9" orientation="landscape" verticalDpi="0" r:id="rId3"/>
  <drawing r:id="rId4"/>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7"/>
  <dimension ref="A1:J30"/>
  <sheetViews>
    <sheetView workbookViewId="0">
      <pane xSplit="1" ySplit="8" topLeftCell="B9" activePane="bottomRight" state="frozen"/>
      <selection pane="topRight"/>
      <selection pane="bottomLeft"/>
      <selection pane="bottomRight" activeCell="L12" sqref="L12"/>
    </sheetView>
  </sheetViews>
  <sheetFormatPr defaultColWidth="9" defaultRowHeight="13.8"/>
  <cols>
    <col min="1" max="1" width="3.88671875" style="2" customWidth="1"/>
    <col min="2" max="2" width="21.21875" style="2" customWidth="1"/>
    <col min="3" max="3" width="15.21875" style="2" customWidth="1"/>
    <col min="4" max="6" width="10.21875" style="2" bestFit="1" customWidth="1"/>
    <col min="7" max="7" width="13.33203125" style="2" customWidth="1"/>
    <col min="8" max="8" width="12.33203125" style="2" customWidth="1"/>
    <col min="9" max="16384" width="9" style="2"/>
  </cols>
  <sheetData>
    <row r="1" spans="1:8" ht="24.75" customHeight="1">
      <c r="A1" s="869" t="s">
        <v>4406</v>
      </c>
      <c r="B1" s="869"/>
      <c r="C1" s="869"/>
      <c r="D1" s="869"/>
      <c r="E1" s="869"/>
      <c r="F1" s="869"/>
      <c r="G1" s="869"/>
      <c r="H1" s="869"/>
    </row>
    <row r="2" spans="1:8" ht="23.25" customHeight="1">
      <c r="A2" s="870" t="s">
        <v>4482</v>
      </c>
      <c r="B2" s="870"/>
      <c r="C2" s="870"/>
      <c r="D2" s="870"/>
      <c r="E2" s="870"/>
      <c r="F2" s="870"/>
      <c r="G2" s="870"/>
      <c r="H2" s="870"/>
    </row>
    <row r="3" spans="1:8" ht="23.25" customHeight="1">
      <c r="A3" s="871" t="s">
        <v>4407</v>
      </c>
      <c r="B3" s="871"/>
      <c r="C3" s="872"/>
      <c r="D3" s="872"/>
      <c r="E3" s="17"/>
      <c r="F3" s="18"/>
      <c r="G3" s="873"/>
      <c r="H3" s="873"/>
    </row>
    <row r="4" spans="1:8" ht="23.25" customHeight="1">
      <c r="A4" s="867" t="s">
        <v>4408</v>
      </c>
      <c r="B4" s="867"/>
      <c r="C4" s="867"/>
      <c r="D4" s="868" t="s">
        <v>4409</v>
      </c>
      <c r="E4" s="868"/>
      <c r="F4" s="868"/>
      <c r="G4" s="868"/>
      <c r="H4" s="868"/>
    </row>
    <row r="5" spans="1:8" ht="28.5" customHeight="1">
      <c r="A5" s="738" t="s">
        <v>4410</v>
      </c>
      <c r="B5" s="748"/>
      <c r="C5" s="20" t="s">
        <v>4411</v>
      </c>
      <c r="D5" s="748" t="s">
        <v>4412</v>
      </c>
      <c r="E5" s="748"/>
      <c r="F5" s="748"/>
      <c r="G5" s="748" t="s">
        <v>4413</v>
      </c>
      <c r="H5" s="749"/>
    </row>
    <row r="6" spans="1:8" ht="30" customHeight="1">
      <c r="A6" s="864">
        <f>'A109000'!C13</f>
        <v>0</v>
      </c>
      <c r="B6" s="865"/>
      <c r="C6" s="178"/>
      <c r="D6" s="865"/>
      <c r="E6" s="865"/>
      <c r="F6" s="865"/>
      <c r="G6" s="865"/>
      <c r="H6" s="866"/>
    </row>
    <row r="7" spans="1:8" ht="19.5" customHeight="1">
      <c r="A7" s="862" t="s">
        <v>4414</v>
      </c>
      <c r="B7" s="711" t="s">
        <v>4415</v>
      </c>
      <c r="C7" s="711" t="s">
        <v>4416</v>
      </c>
      <c r="D7" s="741" t="s">
        <v>4417</v>
      </c>
      <c r="E7" s="741"/>
      <c r="F7" s="741"/>
      <c r="G7" s="711" t="s">
        <v>4418</v>
      </c>
      <c r="H7" s="750" t="s">
        <v>4419</v>
      </c>
    </row>
    <row r="8" spans="1:8" ht="19.5" customHeight="1">
      <c r="A8" s="862"/>
      <c r="B8" s="711"/>
      <c r="C8" s="711"/>
      <c r="D8" s="24" t="s">
        <v>4420</v>
      </c>
      <c r="E8" s="24" t="s">
        <v>4421</v>
      </c>
      <c r="F8" s="24" t="s">
        <v>4422</v>
      </c>
      <c r="G8" s="711"/>
      <c r="H8" s="750"/>
    </row>
    <row r="9" spans="1:8" ht="25.5" customHeight="1">
      <c r="A9" s="862"/>
      <c r="B9" s="22"/>
      <c r="C9" s="22"/>
      <c r="D9" s="178"/>
      <c r="E9" s="178"/>
      <c r="F9" s="178"/>
      <c r="G9" s="477" t="str">
        <f>IFERROR(D9/$D$23*35%+E9/$E$23*35%+F9/$F$23*30%,"-")</f>
        <v>-</v>
      </c>
      <c r="H9" s="27" t="str">
        <f>IFERROR(G6*$G$9,"-")</f>
        <v>-</v>
      </c>
    </row>
    <row r="10" spans="1:8" ht="25.5" customHeight="1">
      <c r="A10" s="862"/>
      <c r="B10" s="22"/>
      <c r="C10" s="22"/>
      <c r="D10" s="178"/>
      <c r="E10" s="178"/>
      <c r="F10" s="178"/>
      <c r="G10" s="477" t="str">
        <f>IFERROR(D10/$D$23*35%+E10/$E$23*35%+F10/$F$23*30%,"-")</f>
        <v>-</v>
      </c>
      <c r="H10" s="27" t="str">
        <f t="shared" ref="H10:H22" si="0">IFERROR(G7*$G$9,"-")</f>
        <v>-</v>
      </c>
    </row>
    <row r="11" spans="1:8" ht="25.5" customHeight="1">
      <c r="A11" s="862"/>
      <c r="B11" s="22"/>
      <c r="C11" s="22"/>
      <c r="D11" s="178"/>
      <c r="E11" s="178"/>
      <c r="F11" s="178"/>
      <c r="G11" s="477" t="str">
        <f t="shared" ref="G11:G22" si="1">IFERROR(D11/$D$23*35%+E11/$E$23*35%+F11/$F$23*30%,"-")</f>
        <v>-</v>
      </c>
      <c r="H11" s="27" t="str">
        <f t="shared" si="0"/>
        <v>-</v>
      </c>
    </row>
    <row r="12" spans="1:8" ht="25.5" customHeight="1">
      <c r="A12" s="862"/>
      <c r="B12" s="28"/>
      <c r="C12" s="28"/>
      <c r="D12" s="144"/>
      <c r="E12" s="144"/>
      <c r="F12" s="178"/>
      <c r="G12" s="477" t="str">
        <f t="shared" si="1"/>
        <v>-</v>
      </c>
      <c r="H12" s="27" t="str">
        <f t="shared" si="0"/>
        <v>-</v>
      </c>
    </row>
    <row r="13" spans="1:8" ht="25.5" customHeight="1">
      <c r="A13" s="862"/>
      <c r="B13" s="28"/>
      <c r="C13" s="28"/>
      <c r="D13" s="144"/>
      <c r="E13" s="144"/>
      <c r="F13" s="178"/>
      <c r="G13" s="477" t="str">
        <f t="shared" si="1"/>
        <v>-</v>
      </c>
      <c r="H13" s="27" t="str">
        <f t="shared" si="0"/>
        <v>-</v>
      </c>
    </row>
    <row r="14" spans="1:8" ht="25.5" customHeight="1">
      <c r="A14" s="862"/>
      <c r="B14" s="28"/>
      <c r="C14" s="28"/>
      <c r="D14" s="144"/>
      <c r="E14" s="144"/>
      <c r="F14" s="178"/>
      <c r="G14" s="477" t="str">
        <f t="shared" si="1"/>
        <v>-</v>
      </c>
      <c r="H14" s="27" t="str">
        <f t="shared" si="0"/>
        <v>-</v>
      </c>
    </row>
    <row r="15" spans="1:8" ht="25.5" customHeight="1">
      <c r="A15" s="862"/>
      <c r="B15" s="28"/>
      <c r="C15" s="28"/>
      <c r="D15" s="144"/>
      <c r="E15" s="144"/>
      <c r="F15" s="178"/>
      <c r="G15" s="477" t="str">
        <f t="shared" si="1"/>
        <v>-</v>
      </c>
      <c r="H15" s="27" t="str">
        <f t="shared" si="0"/>
        <v>-</v>
      </c>
    </row>
    <row r="16" spans="1:8" ht="25.5" customHeight="1">
      <c r="A16" s="862"/>
      <c r="B16" s="28"/>
      <c r="C16" s="28"/>
      <c r="D16" s="144"/>
      <c r="E16" s="144"/>
      <c r="F16" s="178"/>
      <c r="G16" s="477" t="str">
        <f t="shared" si="1"/>
        <v>-</v>
      </c>
      <c r="H16" s="27" t="str">
        <f t="shared" si="0"/>
        <v>-</v>
      </c>
    </row>
    <row r="17" spans="1:10" ht="25.5" customHeight="1">
      <c r="A17" s="862"/>
      <c r="B17" s="28"/>
      <c r="C17" s="28"/>
      <c r="D17" s="144"/>
      <c r="E17" s="144"/>
      <c r="F17" s="178"/>
      <c r="G17" s="477" t="str">
        <f t="shared" si="1"/>
        <v>-</v>
      </c>
      <c r="H17" s="27" t="str">
        <f t="shared" si="0"/>
        <v>-</v>
      </c>
    </row>
    <row r="18" spans="1:10" ht="25.5" customHeight="1">
      <c r="A18" s="862"/>
      <c r="B18" s="28"/>
      <c r="C18" s="28"/>
      <c r="D18" s="144"/>
      <c r="E18" s="144"/>
      <c r="F18" s="178"/>
      <c r="G18" s="477" t="str">
        <f t="shared" si="1"/>
        <v>-</v>
      </c>
      <c r="H18" s="27" t="str">
        <f t="shared" si="0"/>
        <v>-</v>
      </c>
    </row>
    <row r="19" spans="1:10" ht="25.5" customHeight="1">
      <c r="A19" s="862"/>
      <c r="B19" s="28"/>
      <c r="C19" s="28"/>
      <c r="D19" s="144"/>
      <c r="E19" s="144"/>
      <c r="F19" s="178"/>
      <c r="G19" s="477" t="str">
        <f t="shared" si="1"/>
        <v>-</v>
      </c>
      <c r="H19" s="27" t="str">
        <f t="shared" si="0"/>
        <v>-</v>
      </c>
    </row>
    <row r="20" spans="1:10" ht="25.5" customHeight="1">
      <c r="A20" s="862"/>
      <c r="B20" s="28"/>
      <c r="C20" s="28"/>
      <c r="D20" s="144"/>
      <c r="E20" s="144"/>
      <c r="F20" s="178"/>
      <c r="G20" s="477" t="str">
        <f t="shared" si="1"/>
        <v>-</v>
      </c>
      <c r="H20" s="27" t="str">
        <f t="shared" si="0"/>
        <v>-</v>
      </c>
    </row>
    <row r="21" spans="1:10" ht="25.5" customHeight="1">
      <c r="A21" s="862"/>
      <c r="B21" s="28"/>
      <c r="C21" s="28"/>
      <c r="D21" s="144"/>
      <c r="E21" s="144"/>
      <c r="F21" s="178"/>
      <c r="G21" s="477" t="str">
        <f t="shared" si="1"/>
        <v>-</v>
      </c>
      <c r="H21" s="27" t="str">
        <f t="shared" si="0"/>
        <v>-</v>
      </c>
    </row>
    <row r="22" spans="1:10" ht="25.5" customHeight="1">
      <c r="A22" s="862"/>
      <c r="B22" s="28"/>
      <c r="C22" s="28"/>
      <c r="D22" s="144"/>
      <c r="E22" s="144"/>
      <c r="F22" s="178"/>
      <c r="G22" s="477" t="str">
        <f t="shared" si="1"/>
        <v>-</v>
      </c>
      <c r="H22" s="27" t="str">
        <f t="shared" si="0"/>
        <v>-</v>
      </c>
    </row>
    <row r="23" spans="1:10" ht="25.5" customHeight="1">
      <c r="A23" s="863"/>
      <c r="B23" s="779" t="s">
        <v>4024</v>
      </c>
      <c r="C23" s="779"/>
      <c r="D23" s="30">
        <f>SUM(D9:D22)</f>
        <v>0</v>
      </c>
      <c r="E23" s="30">
        <f>SUM(E9:E22)</f>
        <v>0</v>
      </c>
      <c r="F23" s="30">
        <f>SUM(F9:F22)</f>
        <v>0</v>
      </c>
      <c r="G23" s="478">
        <f>SUM(G9:G22)</f>
        <v>0</v>
      </c>
      <c r="H23" s="31">
        <f>SUM(H9:H22)</f>
        <v>0</v>
      </c>
    </row>
    <row r="24" spans="1:10" ht="55.5" customHeight="1">
      <c r="A24" s="435"/>
      <c r="B24" s="413"/>
      <c r="C24" s="413"/>
      <c r="D24" s="436"/>
      <c r="E24" s="436"/>
      <c r="F24" s="436"/>
      <c r="G24" s="437"/>
      <c r="H24" s="436"/>
    </row>
    <row r="25" spans="1:10" ht="127.5" customHeight="1">
      <c r="A25" s="435"/>
      <c r="B25" s="413"/>
      <c r="C25" s="413"/>
      <c r="D25" s="436"/>
      <c r="E25" s="436"/>
      <c r="F25" s="436"/>
      <c r="G25" s="437"/>
      <c r="H25" s="436"/>
    </row>
    <row r="26" spans="1:10" ht="20.100000000000001" customHeight="1">
      <c r="A26" s="861" t="s">
        <v>3198</v>
      </c>
      <c r="B26" s="861"/>
    </row>
    <row r="27" spans="1:10" ht="20.100000000000001" customHeight="1">
      <c r="A27" s="778" t="s">
        <v>4423</v>
      </c>
      <c r="B27" s="778"/>
      <c r="C27" s="778"/>
      <c r="D27" s="778"/>
      <c r="E27" s="778"/>
      <c r="F27" s="778"/>
      <c r="G27" s="778"/>
      <c r="H27" s="778"/>
      <c r="I27" s="778"/>
      <c r="J27" s="32"/>
    </row>
    <row r="28" spans="1:10" ht="20.100000000000001" customHeight="1">
      <c r="A28" s="778" t="s">
        <v>4424</v>
      </c>
      <c r="B28" s="778"/>
      <c r="C28" s="778"/>
      <c r="D28" s="778"/>
      <c r="E28" s="778"/>
      <c r="F28" s="778"/>
      <c r="G28" s="778"/>
      <c r="H28" s="778"/>
      <c r="I28" s="778"/>
    </row>
    <row r="29" spans="1:10" ht="20.100000000000001" customHeight="1"/>
    <row r="30" spans="1:10" ht="20.100000000000001" customHeight="1"/>
  </sheetData>
  <sheetProtection algorithmName="SHA-512" hashValue="//v3vzarlBW/f40Bc1KYh7jfy4i8VzhW0KegmAKEZdaJGTD47amzJaoRVXucPIoB9O4VfHDxh3KbxlGWio+3rg==" saltValue="FElLukS+PsgRjBux0pp9sQ==" spinCount="100000" sheet="1" objects="1" scenarios="1"/>
  <mergeCells count="23">
    <mergeCell ref="A1:H1"/>
    <mergeCell ref="A2:H2"/>
    <mergeCell ref="A3:B3"/>
    <mergeCell ref="C3:D3"/>
    <mergeCell ref="G3:H3"/>
    <mergeCell ref="A4:C4"/>
    <mergeCell ref="D4:H4"/>
    <mergeCell ref="A5:B5"/>
    <mergeCell ref="D5:F5"/>
    <mergeCell ref="G5:H5"/>
    <mergeCell ref="A6:B6"/>
    <mergeCell ref="D6:F6"/>
    <mergeCell ref="G6:H6"/>
    <mergeCell ref="D7:F7"/>
    <mergeCell ref="B23:C23"/>
    <mergeCell ref="A26:B26"/>
    <mergeCell ref="A27:I27"/>
    <mergeCell ref="A28:I28"/>
    <mergeCell ref="A7:A23"/>
    <mergeCell ref="B7:B8"/>
    <mergeCell ref="C7:C8"/>
    <mergeCell ref="G7:G8"/>
    <mergeCell ref="H7:H8"/>
  </mergeCells>
  <phoneticPr fontId="54" type="noConversion"/>
  <hyperlinks>
    <hyperlink ref="A27:I27" r:id="rId1" display="财政部 国家税务总局 中国人民银行关于印发〈跨省市总分机构企业所得税分配及预算管理办法〉的通知（财预〔2012〕40号）" xr:uid="{00000000-0004-0000-2F00-000000000000}"/>
    <hyperlink ref="A28:I28" r:id="rId2" display="国家税务总局关于印发〈跨地区经营汇总纳税企业所得税征收管理办法〉的公告（国家税务总局公告2012年第57号）" xr:uid="{00000000-0004-0000-2F00-000001000000}"/>
  </hyperlinks>
  <pageMargins left="0.69930555555555596" right="0.69930555555555596" top="0.75" bottom="0.75" header="0.3" footer="0.3"/>
  <pageSetup paperSize="9"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C000"/>
  </sheetPr>
  <dimension ref="A1:C42"/>
  <sheetViews>
    <sheetView workbookViewId="0">
      <pane xSplit="3" ySplit="4" topLeftCell="D5" activePane="bottomRight" state="frozen"/>
      <selection pane="topRight"/>
      <selection pane="bottomLeft"/>
      <selection pane="bottomRight" activeCell="E8" sqref="E8"/>
    </sheetView>
  </sheetViews>
  <sheetFormatPr defaultColWidth="9" defaultRowHeight="13.8"/>
  <cols>
    <col min="1" max="1" width="54.44140625" style="2" customWidth="1"/>
    <col min="2" max="3" width="17" style="75" customWidth="1"/>
    <col min="4" max="16384" width="9" style="2"/>
  </cols>
  <sheetData>
    <row r="1" spans="1:3" s="53" customFormat="1" ht="21.75" customHeight="1">
      <c r="A1" s="610" t="s">
        <v>237</v>
      </c>
      <c r="B1" s="610"/>
      <c r="C1" s="610"/>
    </row>
    <row r="2" spans="1:3" s="53" customFormat="1" ht="17.25" customHeight="1">
      <c r="A2" s="611" t="s">
        <v>238</v>
      </c>
      <c r="B2" s="611"/>
      <c r="C2" s="611"/>
    </row>
    <row r="3" spans="1:3" s="53" customFormat="1" ht="17.25" customHeight="1">
      <c r="A3" s="612" t="s">
        <v>239</v>
      </c>
      <c r="B3" s="612"/>
      <c r="C3" s="300" t="s">
        <v>240</v>
      </c>
    </row>
    <row r="4" spans="1:3" s="124" customFormat="1" ht="21" customHeight="1">
      <c r="A4" s="301" t="s">
        <v>241</v>
      </c>
      <c r="B4" s="302" t="s">
        <v>242</v>
      </c>
      <c r="C4" s="302" t="s">
        <v>205</v>
      </c>
    </row>
    <row r="5" spans="1:3" s="53" customFormat="1" ht="21" customHeight="1">
      <c r="A5" s="303" t="s">
        <v>243</v>
      </c>
      <c r="B5" s="304"/>
      <c r="C5" s="304"/>
    </row>
    <row r="6" spans="1:3" s="53" customFormat="1" ht="21" customHeight="1">
      <c r="A6" s="303" t="s">
        <v>244</v>
      </c>
      <c r="B6" s="304"/>
      <c r="C6" s="304"/>
    </row>
    <row r="7" spans="1:3" s="53" customFormat="1" ht="21" customHeight="1">
      <c r="A7" s="303" t="s">
        <v>245</v>
      </c>
      <c r="B7" s="304"/>
      <c r="C7" s="304"/>
    </row>
    <row r="8" spans="1:3" s="53" customFormat="1" ht="21" customHeight="1">
      <c r="A8" s="303" t="s">
        <v>246</v>
      </c>
      <c r="B8" s="304"/>
      <c r="C8" s="304"/>
    </row>
    <row r="9" spans="1:3" s="53" customFormat="1" ht="21" customHeight="1">
      <c r="A9" s="303" t="s">
        <v>247</v>
      </c>
      <c r="B9" s="305">
        <f>SUM(B6:B8)</f>
        <v>0</v>
      </c>
      <c r="C9" s="305">
        <f>SUM(C6:C8)</f>
        <v>0</v>
      </c>
    </row>
    <row r="10" spans="1:3" s="53" customFormat="1" ht="21" customHeight="1">
      <c r="A10" s="303" t="s">
        <v>248</v>
      </c>
      <c r="B10" s="304"/>
      <c r="C10" s="304"/>
    </row>
    <row r="11" spans="1:3" s="53" customFormat="1" ht="21" customHeight="1">
      <c r="A11" s="303" t="s">
        <v>249</v>
      </c>
      <c r="B11" s="304"/>
      <c r="C11" s="304"/>
    </row>
    <row r="12" spans="1:3" s="53" customFormat="1" ht="21" customHeight="1">
      <c r="A12" s="303" t="s">
        <v>250</v>
      </c>
      <c r="B12" s="304"/>
      <c r="C12" s="304"/>
    </row>
    <row r="13" spans="1:3" s="53" customFormat="1" ht="21" customHeight="1">
      <c r="A13" s="303" t="s">
        <v>251</v>
      </c>
      <c r="B13" s="304"/>
      <c r="C13" s="304"/>
    </row>
    <row r="14" spans="1:3" s="53" customFormat="1" ht="21" customHeight="1">
      <c r="A14" s="303" t="s">
        <v>252</v>
      </c>
      <c r="B14" s="305">
        <f>SUM(B10:B13)</f>
        <v>0</v>
      </c>
      <c r="C14" s="305">
        <f>SUM(C10:C13)</f>
        <v>0</v>
      </c>
    </row>
    <row r="15" spans="1:3" s="53" customFormat="1" ht="21" customHeight="1">
      <c r="A15" s="303" t="s">
        <v>253</v>
      </c>
      <c r="B15" s="305">
        <f>B9-B14</f>
        <v>0</v>
      </c>
      <c r="C15" s="305">
        <f>C9-C14</f>
        <v>0</v>
      </c>
    </row>
    <row r="16" spans="1:3" s="53" customFormat="1" ht="21" customHeight="1">
      <c r="A16" s="303" t="s">
        <v>254</v>
      </c>
      <c r="B16" s="304"/>
      <c r="C16" s="304"/>
    </row>
    <row r="17" spans="1:3" s="53" customFormat="1" ht="21" customHeight="1">
      <c r="A17" s="303" t="s">
        <v>255</v>
      </c>
      <c r="B17" s="304"/>
      <c r="C17" s="304"/>
    </row>
    <row r="18" spans="1:3" s="53" customFormat="1" ht="21" customHeight="1">
      <c r="A18" s="303" t="s">
        <v>256</v>
      </c>
      <c r="B18" s="304"/>
      <c r="C18" s="304"/>
    </row>
    <row r="19" spans="1:3" s="53" customFormat="1" ht="21" customHeight="1">
      <c r="A19" s="303" t="s">
        <v>257</v>
      </c>
      <c r="B19" s="304"/>
      <c r="C19" s="304"/>
    </row>
    <row r="20" spans="1:3" s="53" customFormat="1" ht="21" customHeight="1">
      <c r="A20" s="303" t="s">
        <v>258</v>
      </c>
      <c r="B20" s="304"/>
      <c r="C20" s="304"/>
    </row>
    <row r="21" spans="1:3" s="53" customFormat="1" ht="21" customHeight="1">
      <c r="A21" s="303" t="s">
        <v>259</v>
      </c>
      <c r="B21" s="304"/>
      <c r="C21" s="304"/>
    </row>
    <row r="22" spans="1:3" s="53" customFormat="1" ht="21" customHeight="1">
      <c r="A22" s="303" t="s">
        <v>260</v>
      </c>
      <c r="B22" s="305">
        <f>SUM(B17:B21)</f>
        <v>0</v>
      </c>
      <c r="C22" s="305">
        <f>SUM(C17:C21)</f>
        <v>0</v>
      </c>
    </row>
    <row r="23" spans="1:3" s="53" customFormat="1" ht="21" customHeight="1">
      <c r="A23" s="303" t="s">
        <v>261</v>
      </c>
      <c r="B23" s="304"/>
      <c r="C23" s="304"/>
    </row>
    <row r="24" spans="1:3" s="53" customFormat="1" ht="21" customHeight="1">
      <c r="A24" s="303" t="s">
        <v>262</v>
      </c>
      <c r="B24" s="304"/>
      <c r="C24" s="304"/>
    </row>
    <row r="25" spans="1:3" s="53" customFormat="1" ht="21" customHeight="1">
      <c r="A25" s="303" t="s">
        <v>263</v>
      </c>
      <c r="B25" s="304"/>
      <c r="C25" s="304"/>
    </row>
    <row r="26" spans="1:3" s="53" customFormat="1" ht="21" customHeight="1">
      <c r="A26" s="303" t="s">
        <v>264</v>
      </c>
      <c r="B26" s="304"/>
      <c r="C26" s="304"/>
    </row>
    <row r="27" spans="1:3" s="53" customFormat="1" ht="21" customHeight="1">
      <c r="A27" s="303" t="s">
        <v>265</v>
      </c>
      <c r="B27" s="305">
        <f>SUM(B23:B26)</f>
        <v>0</v>
      </c>
      <c r="C27" s="305">
        <f>SUM(C23:C26)</f>
        <v>0</v>
      </c>
    </row>
    <row r="28" spans="1:3" s="53" customFormat="1" ht="21" customHeight="1">
      <c r="A28" s="303" t="s">
        <v>266</v>
      </c>
      <c r="B28" s="305">
        <f>B22-B27</f>
        <v>0</v>
      </c>
      <c r="C28" s="305">
        <f>C22-C27</f>
        <v>0</v>
      </c>
    </row>
    <row r="29" spans="1:3" s="53" customFormat="1" ht="21" customHeight="1">
      <c r="A29" s="303" t="s">
        <v>267</v>
      </c>
      <c r="B29" s="304"/>
      <c r="C29" s="304"/>
    </row>
    <row r="30" spans="1:3" s="53" customFormat="1" ht="21" customHeight="1">
      <c r="A30" s="303" t="s">
        <v>268</v>
      </c>
      <c r="B30" s="304"/>
      <c r="C30" s="304"/>
    </row>
    <row r="31" spans="1:3" s="53" customFormat="1" ht="21" customHeight="1">
      <c r="A31" s="303" t="s">
        <v>269</v>
      </c>
      <c r="B31" s="304"/>
      <c r="C31" s="304"/>
    </row>
    <row r="32" spans="1:3" s="53" customFormat="1" ht="21" customHeight="1">
      <c r="A32" s="303" t="s">
        <v>270</v>
      </c>
      <c r="B32" s="304"/>
      <c r="C32" s="304"/>
    </row>
    <row r="33" spans="1:3" s="53" customFormat="1" ht="21" customHeight="1">
      <c r="A33" s="303" t="s">
        <v>271</v>
      </c>
      <c r="B33" s="305">
        <f>SUM(B30:B32)</f>
        <v>0</v>
      </c>
      <c r="C33" s="305">
        <f>SUM(C30:C32)</f>
        <v>0</v>
      </c>
    </row>
    <row r="34" spans="1:3" s="53" customFormat="1" ht="21" customHeight="1">
      <c r="A34" s="303" t="s">
        <v>272</v>
      </c>
      <c r="B34" s="304"/>
      <c r="C34" s="304"/>
    </row>
    <row r="35" spans="1:3" s="53" customFormat="1" ht="21" customHeight="1">
      <c r="A35" s="303" t="s">
        <v>273</v>
      </c>
      <c r="B35" s="304"/>
      <c r="C35" s="304"/>
    </row>
    <row r="36" spans="1:3" s="53" customFormat="1" ht="21" customHeight="1">
      <c r="A36" s="303" t="s">
        <v>274</v>
      </c>
      <c r="B36" s="304"/>
      <c r="C36" s="304"/>
    </row>
    <row r="37" spans="1:3" s="53" customFormat="1" ht="21" customHeight="1">
      <c r="A37" s="303" t="s">
        <v>275</v>
      </c>
      <c r="B37" s="305">
        <f>SUM(B34:B36)</f>
        <v>0</v>
      </c>
      <c r="C37" s="305">
        <f>SUM(C34:C36)</f>
        <v>0</v>
      </c>
    </row>
    <row r="38" spans="1:3" s="53" customFormat="1" ht="21" customHeight="1">
      <c r="A38" s="303" t="s">
        <v>276</v>
      </c>
      <c r="B38" s="305">
        <f>B33-B37</f>
        <v>0</v>
      </c>
      <c r="C38" s="305">
        <f>C33-C37</f>
        <v>0</v>
      </c>
    </row>
    <row r="39" spans="1:3" s="53" customFormat="1" ht="21" customHeight="1">
      <c r="A39" s="303" t="s">
        <v>277</v>
      </c>
      <c r="B39" s="304"/>
      <c r="C39" s="304"/>
    </row>
    <row r="40" spans="1:3" s="53" customFormat="1" ht="21" customHeight="1">
      <c r="A40" s="303" t="s">
        <v>278</v>
      </c>
      <c r="B40" s="304"/>
      <c r="C40" s="304"/>
    </row>
    <row r="41" spans="1:3" s="53" customFormat="1" ht="21" customHeight="1">
      <c r="A41" s="303" t="s">
        <v>279</v>
      </c>
      <c r="B41" s="304"/>
      <c r="C41" s="304"/>
    </row>
    <row r="42" spans="1:3" s="53" customFormat="1" ht="21" customHeight="1">
      <c r="A42" s="303" t="s">
        <v>280</v>
      </c>
      <c r="B42" s="304"/>
      <c r="C42" s="304"/>
    </row>
  </sheetData>
  <sheetProtection password="CF88" sheet="1" objects="1" scenarios="1"/>
  <mergeCells count="3">
    <mergeCell ref="A1:C1"/>
    <mergeCell ref="A2:C2"/>
    <mergeCell ref="A3:B3"/>
  </mergeCells>
  <phoneticPr fontId="54" type="noConversion"/>
  <pageMargins left="0.69930555555555596" right="0.69930555555555596"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C000"/>
  </sheetPr>
  <dimension ref="A1:N1"/>
  <sheetViews>
    <sheetView workbookViewId="0">
      <pane xSplit="1" ySplit="1" topLeftCell="B2" activePane="bottomRight" state="frozen"/>
      <selection pane="topRight"/>
      <selection pane="bottomLeft"/>
      <selection pane="bottomRight" activeCell="I26" sqref="I26"/>
    </sheetView>
  </sheetViews>
  <sheetFormatPr defaultColWidth="9" defaultRowHeight="13.8"/>
  <sheetData>
    <row r="1" spans="1:14" ht="31.5" customHeight="1">
      <c r="A1" s="613" t="s">
        <v>281</v>
      </c>
      <c r="B1" s="613"/>
      <c r="C1" s="613"/>
      <c r="D1" s="613"/>
      <c r="E1" s="613"/>
      <c r="F1" s="613"/>
      <c r="G1" s="613"/>
      <c r="H1" s="613"/>
      <c r="I1" s="613"/>
      <c r="J1" s="613"/>
      <c r="K1" s="613"/>
      <c r="L1" s="613"/>
      <c r="M1" s="613"/>
      <c r="N1" s="613"/>
    </row>
  </sheetData>
  <mergeCells count="1">
    <mergeCell ref="A1:N1"/>
  </mergeCells>
  <phoneticPr fontId="54" type="noConversion"/>
  <pageMargins left="0.69930555555555596" right="0.69930555555555596"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F1793"/>
  <sheetViews>
    <sheetView workbookViewId="0">
      <pane ySplit="3" topLeftCell="A4" activePane="bottomLeft" state="frozen"/>
      <selection pane="bottomLeft" activeCell="G58" sqref="G58"/>
    </sheetView>
  </sheetViews>
  <sheetFormatPr defaultColWidth="9" defaultRowHeight="13.8"/>
  <cols>
    <col min="1" max="1" width="6" style="291" customWidth="1"/>
    <col min="2" max="2" width="5.21875" style="291" customWidth="1"/>
    <col min="3" max="3" width="6.77734375" style="291" customWidth="1"/>
    <col min="4" max="4" width="7.6640625" style="291" customWidth="1"/>
    <col min="5" max="5" width="34.21875" style="291" customWidth="1"/>
    <col min="6" max="6" width="101.88671875" style="291" customWidth="1"/>
    <col min="7" max="16384" width="9" style="291"/>
  </cols>
  <sheetData>
    <row r="1" spans="1:6" ht="22.2">
      <c r="A1" s="614" t="s">
        <v>282</v>
      </c>
      <c r="B1" s="614"/>
      <c r="C1" s="614"/>
      <c r="D1" s="614"/>
      <c r="E1" s="614"/>
      <c r="F1" s="614"/>
    </row>
    <row r="2" spans="1:6" ht="19.5" customHeight="1">
      <c r="A2" s="615" t="s">
        <v>283</v>
      </c>
      <c r="B2" s="615"/>
      <c r="C2" s="615"/>
      <c r="D2" s="615"/>
      <c r="E2" s="617" t="s">
        <v>284</v>
      </c>
      <c r="F2" s="617" t="s">
        <v>285</v>
      </c>
    </row>
    <row r="3" spans="1:6" ht="19.5" customHeight="1">
      <c r="A3" s="354" t="s">
        <v>286</v>
      </c>
      <c r="B3" s="354" t="s">
        <v>287</v>
      </c>
      <c r="C3" s="354" t="s">
        <v>288</v>
      </c>
      <c r="D3" s="354" t="s">
        <v>289</v>
      </c>
      <c r="E3" s="617"/>
      <c r="F3" s="617"/>
    </row>
    <row r="4" spans="1:6" s="357" customFormat="1" ht="15" customHeight="1">
      <c r="A4" s="355" t="s">
        <v>290</v>
      </c>
      <c r="B4" s="355"/>
      <c r="C4" s="355"/>
      <c r="D4" s="355"/>
      <c r="E4" s="356" t="s">
        <v>291</v>
      </c>
      <c r="F4" s="356" t="s">
        <v>292</v>
      </c>
    </row>
    <row r="5" spans="1:6" s="357" customFormat="1" ht="15" customHeight="1">
      <c r="A5" s="355"/>
      <c r="B5" s="355">
        <v>1</v>
      </c>
      <c r="C5" s="355"/>
      <c r="D5" s="355"/>
      <c r="E5" s="356" t="s">
        <v>293</v>
      </c>
      <c r="F5" s="356" t="s">
        <v>294</v>
      </c>
    </row>
    <row r="6" spans="1:6" s="357" customFormat="1" ht="15" customHeight="1">
      <c r="A6" s="355"/>
      <c r="B6" s="355"/>
      <c r="C6" s="355">
        <v>11</v>
      </c>
      <c r="D6" s="355"/>
      <c r="E6" s="356" t="s">
        <v>295</v>
      </c>
      <c r="F6" s="356" t="s">
        <v>296</v>
      </c>
    </row>
    <row r="7" spans="1:6" s="357" customFormat="1" ht="15" customHeight="1">
      <c r="A7" s="355"/>
      <c r="B7" s="355"/>
      <c r="C7" s="355"/>
      <c r="D7" s="355">
        <v>111</v>
      </c>
      <c r="E7" s="356" t="s">
        <v>297</v>
      </c>
      <c r="F7" s="356"/>
    </row>
    <row r="8" spans="1:6" s="357" customFormat="1" ht="15" customHeight="1">
      <c r="A8" s="355"/>
      <c r="B8" s="355"/>
      <c r="C8" s="355"/>
      <c r="D8" s="355">
        <v>112</v>
      </c>
      <c r="E8" s="356" t="s">
        <v>298</v>
      </c>
      <c r="F8" s="356"/>
    </row>
    <row r="9" spans="1:6" s="357" customFormat="1" ht="15" customHeight="1">
      <c r="A9" s="355"/>
      <c r="B9" s="355"/>
      <c r="C9" s="355"/>
      <c r="D9" s="355">
        <v>113</v>
      </c>
      <c r="E9" s="356" t="s">
        <v>299</v>
      </c>
      <c r="F9" s="356"/>
    </row>
    <row r="10" spans="1:6" s="357" customFormat="1" ht="15" customHeight="1">
      <c r="A10" s="355"/>
      <c r="B10" s="355"/>
      <c r="C10" s="355"/>
      <c r="D10" s="355">
        <v>119</v>
      </c>
      <c r="E10" s="356" t="s">
        <v>300</v>
      </c>
      <c r="F10" s="356"/>
    </row>
    <row r="11" spans="1:6" s="357" customFormat="1" ht="15" customHeight="1">
      <c r="A11" s="355"/>
      <c r="B11" s="355"/>
      <c r="C11" s="355">
        <v>12</v>
      </c>
      <c r="D11" s="355"/>
      <c r="E11" s="356" t="s">
        <v>301</v>
      </c>
      <c r="F11" s="356"/>
    </row>
    <row r="12" spans="1:6" s="357" customFormat="1" ht="15" customHeight="1">
      <c r="A12" s="355"/>
      <c r="B12" s="355"/>
      <c r="C12" s="355"/>
      <c r="D12" s="355">
        <v>121</v>
      </c>
      <c r="E12" s="356" t="s">
        <v>302</v>
      </c>
      <c r="F12" s="356"/>
    </row>
    <row r="13" spans="1:6" s="357" customFormat="1" ht="15" customHeight="1">
      <c r="A13" s="355"/>
      <c r="B13" s="355"/>
      <c r="C13" s="355"/>
      <c r="D13" s="355">
        <v>122</v>
      </c>
      <c r="E13" s="356" t="s">
        <v>303</v>
      </c>
      <c r="F13" s="356"/>
    </row>
    <row r="14" spans="1:6" s="357" customFormat="1" ht="15" customHeight="1">
      <c r="A14" s="355"/>
      <c r="B14" s="355"/>
      <c r="C14" s="355"/>
      <c r="D14" s="355">
        <v>123</v>
      </c>
      <c r="E14" s="356" t="s">
        <v>304</v>
      </c>
      <c r="F14" s="356"/>
    </row>
    <row r="15" spans="1:6" s="357" customFormat="1" ht="15" customHeight="1">
      <c r="A15" s="355"/>
      <c r="B15" s="355"/>
      <c r="C15" s="355">
        <v>13</v>
      </c>
      <c r="D15" s="355"/>
      <c r="E15" s="356" t="s">
        <v>305</v>
      </c>
      <c r="F15" s="356"/>
    </row>
    <row r="16" spans="1:6" s="357" customFormat="1" ht="15" customHeight="1">
      <c r="A16" s="355"/>
      <c r="B16" s="355"/>
      <c r="C16" s="355"/>
      <c r="D16" s="355">
        <v>131</v>
      </c>
      <c r="E16" s="356" t="s">
        <v>306</v>
      </c>
      <c r="F16" s="356"/>
    </row>
    <row r="17" spans="1:6" s="357" customFormat="1" ht="15" customHeight="1">
      <c r="A17" s="355"/>
      <c r="B17" s="355"/>
      <c r="C17" s="355"/>
      <c r="D17" s="355">
        <v>132</v>
      </c>
      <c r="E17" s="356" t="s">
        <v>307</v>
      </c>
      <c r="F17" s="356"/>
    </row>
    <row r="18" spans="1:6" s="357" customFormat="1" ht="15" customHeight="1">
      <c r="A18" s="355"/>
      <c r="B18" s="355"/>
      <c r="C18" s="355"/>
      <c r="D18" s="355">
        <v>133</v>
      </c>
      <c r="E18" s="356" t="s">
        <v>308</v>
      </c>
      <c r="F18" s="356" t="s">
        <v>309</v>
      </c>
    </row>
    <row r="19" spans="1:6" s="357" customFormat="1" ht="15" customHeight="1">
      <c r="A19" s="355"/>
      <c r="B19" s="355"/>
      <c r="C19" s="355"/>
      <c r="D19" s="355">
        <v>134</v>
      </c>
      <c r="E19" s="356" t="s">
        <v>310</v>
      </c>
      <c r="F19" s="356"/>
    </row>
    <row r="20" spans="1:6" s="357" customFormat="1" ht="15" customHeight="1">
      <c r="A20" s="355"/>
      <c r="B20" s="355"/>
      <c r="C20" s="355">
        <v>14</v>
      </c>
      <c r="D20" s="355"/>
      <c r="E20" s="356" t="s">
        <v>311</v>
      </c>
      <c r="F20" s="356"/>
    </row>
    <row r="21" spans="1:6" s="357" customFormat="1" ht="15" customHeight="1">
      <c r="A21" s="355"/>
      <c r="B21" s="355"/>
      <c r="C21" s="355"/>
      <c r="D21" s="355">
        <v>141</v>
      </c>
      <c r="E21" s="356" t="s">
        <v>312</v>
      </c>
      <c r="F21" s="356"/>
    </row>
    <row r="22" spans="1:6" s="357" customFormat="1" ht="15" customHeight="1">
      <c r="A22" s="355"/>
      <c r="B22" s="355"/>
      <c r="C22" s="355"/>
      <c r="D22" s="355">
        <v>142</v>
      </c>
      <c r="E22" s="356" t="s">
        <v>313</v>
      </c>
      <c r="F22" s="356"/>
    </row>
    <row r="23" spans="1:6" s="357" customFormat="1" ht="15" customHeight="1">
      <c r="A23" s="355"/>
      <c r="B23" s="355"/>
      <c r="C23" s="355"/>
      <c r="D23" s="355">
        <v>143</v>
      </c>
      <c r="E23" s="356" t="s">
        <v>314</v>
      </c>
      <c r="F23" s="356"/>
    </row>
    <row r="24" spans="1:6" s="357" customFormat="1" ht="15" customHeight="1">
      <c r="A24" s="355"/>
      <c r="B24" s="355"/>
      <c r="C24" s="355"/>
      <c r="D24" s="355">
        <v>149</v>
      </c>
      <c r="E24" s="356" t="s">
        <v>315</v>
      </c>
      <c r="F24" s="356"/>
    </row>
    <row r="25" spans="1:6" s="357" customFormat="1" ht="15" customHeight="1">
      <c r="A25" s="355"/>
      <c r="B25" s="355"/>
      <c r="C25" s="355">
        <v>15</v>
      </c>
      <c r="D25" s="355"/>
      <c r="E25" s="356" t="s">
        <v>316</v>
      </c>
      <c r="F25" s="356"/>
    </row>
    <row r="26" spans="1:6" s="357" customFormat="1" ht="15" customHeight="1">
      <c r="A26" s="355"/>
      <c r="B26" s="355"/>
      <c r="C26" s="355"/>
      <c r="D26" s="355">
        <v>151</v>
      </c>
      <c r="E26" s="356" t="s">
        <v>317</v>
      </c>
      <c r="F26" s="356" t="s">
        <v>318</v>
      </c>
    </row>
    <row r="27" spans="1:6" s="357" customFormat="1" ht="15" customHeight="1">
      <c r="A27" s="355"/>
      <c r="B27" s="355"/>
      <c r="C27" s="355"/>
      <c r="D27" s="355">
        <v>152</v>
      </c>
      <c r="E27" s="356" t="s">
        <v>319</v>
      </c>
      <c r="F27" s="356"/>
    </row>
    <row r="28" spans="1:6" s="357" customFormat="1" ht="15" customHeight="1">
      <c r="A28" s="355"/>
      <c r="B28" s="355"/>
      <c r="C28" s="355"/>
      <c r="D28" s="355">
        <v>153</v>
      </c>
      <c r="E28" s="356" t="s">
        <v>320</v>
      </c>
      <c r="F28" s="356"/>
    </row>
    <row r="29" spans="1:6" s="357" customFormat="1" ht="15" customHeight="1">
      <c r="A29" s="355"/>
      <c r="B29" s="355"/>
      <c r="C29" s="355"/>
      <c r="D29" s="355">
        <v>154</v>
      </c>
      <c r="E29" s="356" t="s">
        <v>321</v>
      </c>
      <c r="F29" s="356" t="s">
        <v>322</v>
      </c>
    </row>
    <row r="30" spans="1:6" s="357" customFormat="1" ht="15" customHeight="1">
      <c r="A30" s="355"/>
      <c r="B30" s="355"/>
      <c r="C30" s="355"/>
      <c r="D30" s="355">
        <v>159</v>
      </c>
      <c r="E30" s="356" t="s">
        <v>323</v>
      </c>
      <c r="F30" s="356"/>
    </row>
    <row r="31" spans="1:6" s="357" customFormat="1" ht="15" customHeight="1">
      <c r="A31" s="355"/>
      <c r="B31" s="355"/>
      <c r="C31" s="355">
        <v>16</v>
      </c>
      <c r="D31" s="355"/>
      <c r="E31" s="356" t="s">
        <v>324</v>
      </c>
      <c r="F31" s="356"/>
    </row>
    <row r="32" spans="1:6" s="357" customFormat="1" ht="15" customHeight="1">
      <c r="A32" s="355"/>
      <c r="B32" s="355"/>
      <c r="C32" s="355"/>
      <c r="D32" s="355">
        <v>161</v>
      </c>
      <c r="E32" s="356" t="s">
        <v>325</v>
      </c>
      <c r="F32" s="356"/>
    </row>
    <row r="33" spans="1:6" s="357" customFormat="1" ht="15" customHeight="1">
      <c r="A33" s="355"/>
      <c r="B33" s="355"/>
      <c r="C33" s="355"/>
      <c r="D33" s="355">
        <v>162</v>
      </c>
      <c r="E33" s="356" t="s">
        <v>326</v>
      </c>
      <c r="F33" s="356" t="s">
        <v>327</v>
      </c>
    </row>
    <row r="34" spans="1:6" s="357" customFormat="1" ht="15" customHeight="1">
      <c r="A34" s="355"/>
      <c r="B34" s="355"/>
      <c r="C34" s="355"/>
      <c r="D34" s="355">
        <v>163</v>
      </c>
      <c r="E34" s="356" t="s">
        <v>328</v>
      </c>
      <c r="F34" s="356"/>
    </row>
    <row r="35" spans="1:6" s="357" customFormat="1" ht="15" customHeight="1">
      <c r="A35" s="355"/>
      <c r="B35" s="355"/>
      <c r="C35" s="355"/>
      <c r="D35" s="355">
        <v>164</v>
      </c>
      <c r="E35" s="356" t="s">
        <v>329</v>
      </c>
      <c r="F35" s="356"/>
    </row>
    <row r="36" spans="1:6" s="357" customFormat="1" ht="15" customHeight="1">
      <c r="A36" s="355"/>
      <c r="B36" s="355"/>
      <c r="C36" s="355"/>
      <c r="D36" s="355">
        <v>169</v>
      </c>
      <c r="E36" s="356" t="s">
        <v>330</v>
      </c>
      <c r="F36" s="356"/>
    </row>
    <row r="37" spans="1:6" s="357" customFormat="1" ht="15" customHeight="1">
      <c r="A37" s="355"/>
      <c r="B37" s="355"/>
      <c r="C37" s="355">
        <v>17</v>
      </c>
      <c r="D37" s="355"/>
      <c r="E37" s="356" t="s">
        <v>331</v>
      </c>
      <c r="F37" s="356" t="s">
        <v>332</v>
      </c>
    </row>
    <row r="38" spans="1:6" s="357" customFormat="1" ht="15" customHeight="1">
      <c r="A38" s="355"/>
      <c r="B38" s="355"/>
      <c r="C38" s="355"/>
      <c r="D38" s="355">
        <v>171</v>
      </c>
      <c r="E38" s="356" t="s">
        <v>333</v>
      </c>
      <c r="F38" s="356" t="s">
        <v>334</v>
      </c>
    </row>
    <row r="39" spans="1:6" s="357" customFormat="1" ht="15" customHeight="1">
      <c r="A39" s="355"/>
      <c r="B39" s="355"/>
      <c r="C39" s="355"/>
      <c r="D39" s="355">
        <v>179</v>
      </c>
      <c r="E39" s="356" t="s">
        <v>335</v>
      </c>
      <c r="F39" s="356"/>
    </row>
    <row r="40" spans="1:6" s="357" customFormat="1" ht="15" customHeight="1">
      <c r="A40" s="355"/>
      <c r="B40" s="355"/>
      <c r="C40" s="355">
        <v>18</v>
      </c>
      <c r="D40" s="355"/>
      <c r="E40" s="356" t="s">
        <v>336</v>
      </c>
      <c r="F40" s="356"/>
    </row>
    <row r="41" spans="1:6" s="357" customFormat="1" ht="15" customHeight="1">
      <c r="A41" s="355"/>
      <c r="B41" s="355"/>
      <c r="C41" s="355"/>
      <c r="D41" s="355">
        <v>181</v>
      </c>
      <c r="E41" s="356" t="s">
        <v>337</v>
      </c>
      <c r="F41" s="356" t="s">
        <v>338</v>
      </c>
    </row>
    <row r="42" spans="1:6" s="357" customFormat="1" ht="15" customHeight="1">
      <c r="A42" s="355"/>
      <c r="B42" s="355"/>
      <c r="C42" s="355"/>
      <c r="D42" s="355">
        <v>182</v>
      </c>
      <c r="E42" s="356" t="s">
        <v>339</v>
      </c>
      <c r="F42" s="356" t="s">
        <v>340</v>
      </c>
    </row>
    <row r="43" spans="1:6" s="357" customFormat="1" ht="15" customHeight="1">
      <c r="A43" s="355"/>
      <c r="B43" s="355"/>
      <c r="C43" s="355">
        <v>19</v>
      </c>
      <c r="D43" s="355">
        <v>190</v>
      </c>
      <c r="E43" s="356" t="s">
        <v>341</v>
      </c>
      <c r="F43" s="356"/>
    </row>
    <row r="44" spans="1:6" s="357" customFormat="1" ht="15" customHeight="1">
      <c r="A44" s="355"/>
      <c r="B44" s="355">
        <v>2</v>
      </c>
      <c r="C44" s="355"/>
      <c r="D44" s="355"/>
      <c r="E44" s="356" t="s">
        <v>342</v>
      </c>
      <c r="F44" s="356"/>
    </row>
    <row r="45" spans="1:6" s="357" customFormat="1" ht="15" customHeight="1">
      <c r="A45" s="355"/>
      <c r="B45" s="355"/>
      <c r="C45" s="355">
        <v>21</v>
      </c>
      <c r="D45" s="355"/>
      <c r="E45" s="356" t="s">
        <v>343</v>
      </c>
      <c r="F45" s="356"/>
    </row>
    <row r="46" spans="1:6" s="357" customFormat="1" ht="15" customHeight="1">
      <c r="A46" s="355"/>
      <c r="B46" s="355"/>
      <c r="C46" s="355"/>
      <c r="D46" s="355">
        <v>211</v>
      </c>
      <c r="E46" s="356" t="s">
        <v>344</v>
      </c>
      <c r="F46" s="356" t="s">
        <v>345</v>
      </c>
    </row>
    <row r="47" spans="1:6" s="357" customFormat="1" ht="15" customHeight="1">
      <c r="A47" s="355"/>
      <c r="B47" s="355"/>
      <c r="C47" s="355"/>
      <c r="D47" s="355">
        <v>212</v>
      </c>
      <c r="E47" s="356" t="s">
        <v>346</v>
      </c>
      <c r="F47" s="356" t="s">
        <v>347</v>
      </c>
    </row>
    <row r="48" spans="1:6" s="357" customFormat="1" ht="24.75" customHeight="1">
      <c r="A48" s="355"/>
      <c r="B48" s="355"/>
      <c r="C48" s="355">
        <v>22</v>
      </c>
      <c r="D48" s="355">
        <v>220</v>
      </c>
      <c r="E48" s="356" t="s">
        <v>348</v>
      </c>
      <c r="F48" s="356" t="s">
        <v>349</v>
      </c>
    </row>
    <row r="49" spans="1:6" s="357" customFormat="1" ht="15" customHeight="1">
      <c r="A49" s="355"/>
      <c r="B49" s="355"/>
      <c r="C49" s="355">
        <v>23</v>
      </c>
      <c r="D49" s="355"/>
      <c r="E49" s="356" t="s">
        <v>350</v>
      </c>
      <c r="F49" s="356"/>
    </row>
    <row r="50" spans="1:6" s="357" customFormat="1" ht="15" customHeight="1">
      <c r="A50" s="355"/>
      <c r="B50" s="355"/>
      <c r="C50" s="355"/>
      <c r="D50" s="355">
        <v>231</v>
      </c>
      <c r="E50" s="356" t="s">
        <v>351</v>
      </c>
      <c r="F50" s="356" t="s">
        <v>352</v>
      </c>
    </row>
    <row r="51" spans="1:6" s="357" customFormat="1" ht="15" customHeight="1">
      <c r="A51" s="355"/>
      <c r="B51" s="355"/>
      <c r="C51" s="355"/>
      <c r="D51" s="355">
        <v>232</v>
      </c>
      <c r="E51" s="356" t="s">
        <v>353</v>
      </c>
      <c r="F51" s="356" t="s">
        <v>354</v>
      </c>
    </row>
    <row r="52" spans="1:6" s="357" customFormat="1" ht="15" customHeight="1">
      <c r="A52" s="355"/>
      <c r="B52" s="355"/>
      <c r="C52" s="355">
        <v>24</v>
      </c>
      <c r="D52" s="355"/>
      <c r="E52" s="356" t="s">
        <v>355</v>
      </c>
      <c r="F52" s="356" t="s">
        <v>356</v>
      </c>
    </row>
    <row r="53" spans="1:6" s="357" customFormat="1" ht="15" customHeight="1">
      <c r="A53" s="355"/>
      <c r="B53" s="355"/>
      <c r="C53" s="355"/>
      <c r="D53" s="355">
        <v>241</v>
      </c>
      <c r="E53" s="356" t="s">
        <v>357</v>
      </c>
      <c r="F53" s="356"/>
    </row>
    <row r="54" spans="1:6" s="357" customFormat="1" ht="15" customHeight="1">
      <c r="A54" s="355"/>
      <c r="B54" s="355"/>
      <c r="C54" s="355"/>
      <c r="D54" s="355">
        <v>242</v>
      </c>
      <c r="E54" s="356" t="s">
        <v>358</v>
      </c>
      <c r="F54" s="356"/>
    </row>
    <row r="55" spans="1:6" s="357" customFormat="1" ht="15" customHeight="1">
      <c r="A55" s="355"/>
      <c r="B55" s="355"/>
      <c r="C55" s="355">
        <v>25</v>
      </c>
      <c r="D55" s="355"/>
      <c r="E55" s="356" t="s">
        <v>359</v>
      </c>
      <c r="F55" s="356" t="s">
        <v>360</v>
      </c>
    </row>
    <row r="56" spans="1:6" s="357" customFormat="1" ht="15" customHeight="1">
      <c r="A56" s="355"/>
      <c r="B56" s="355"/>
      <c r="C56" s="355"/>
      <c r="D56" s="355">
        <v>251</v>
      </c>
      <c r="E56" s="356" t="s">
        <v>361</v>
      </c>
      <c r="F56" s="356"/>
    </row>
    <row r="57" spans="1:6" s="357" customFormat="1" ht="15" customHeight="1">
      <c r="A57" s="355"/>
      <c r="B57" s="355"/>
      <c r="C57" s="355"/>
      <c r="D57" s="355">
        <v>252</v>
      </c>
      <c r="E57" s="356" t="s">
        <v>362</v>
      </c>
      <c r="F57" s="356" t="s">
        <v>363</v>
      </c>
    </row>
    <row r="58" spans="1:6" s="357" customFormat="1" ht="15" customHeight="1">
      <c r="A58" s="355"/>
      <c r="B58" s="355">
        <v>3</v>
      </c>
      <c r="C58" s="355"/>
      <c r="D58" s="355"/>
      <c r="E58" s="356" t="s">
        <v>364</v>
      </c>
      <c r="F58" s="356" t="s">
        <v>365</v>
      </c>
    </row>
    <row r="59" spans="1:6" s="357" customFormat="1" ht="15" customHeight="1">
      <c r="A59" s="355"/>
      <c r="B59" s="355"/>
      <c r="C59" s="355">
        <v>31</v>
      </c>
      <c r="D59" s="355"/>
      <c r="E59" s="356" t="s">
        <v>366</v>
      </c>
      <c r="F59" s="356"/>
    </row>
    <row r="60" spans="1:6" s="357" customFormat="1" ht="15" customHeight="1">
      <c r="A60" s="355"/>
      <c r="B60" s="355"/>
      <c r="C60" s="355"/>
      <c r="D60" s="355">
        <v>311</v>
      </c>
      <c r="E60" s="356" t="s">
        <v>367</v>
      </c>
      <c r="F60" s="356"/>
    </row>
    <row r="61" spans="1:6" s="357" customFormat="1" ht="15" customHeight="1">
      <c r="A61" s="355"/>
      <c r="B61" s="355"/>
      <c r="C61" s="355"/>
      <c r="D61" s="355">
        <v>312</v>
      </c>
      <c r="E61" s="356" t="s">
        <v>368</v>
      </c>
      <c r="F61" s="356"/>
    </row>
    <row r="62" spans="1:6" s="357" customFormat="1" ht="15" customHeight="1">
      <c r="A62" s="355"/>
      <c r="B62" s="355"/>
      <c r="C62" s="355"/>
      <c r="D62" s="355">
        <v>313</v>
      </c>
      <c r="E62" s="356" t="s">
        <v>369</v>
      </c>
      <c r="F62" s="356"/>
    </row>
    <row r="63" spans="1:6" s="357" customFormat="1" ht="15" customHeight="1">
      <c r="A63" s="355"/>
      <c r="B63" s="355"/>
      <c r="C63" s="355"/>
      <c r="D63" s="355">
        <v>314</v>
      </c>
      <c r="E63" s="356" t="s">
        <v>370</v>
      </c>
      <c r="F63" s="356"/>
    </row>
    <row r="64" spans="1:6" s="357" customFormat="1" ht="15" customHeight="1">
      <c r="A64" s="355"/>
      <c r="B64" s="355"/>
      <c r="C64" s="355"/>
      <c r="D64" s="355">
        <v>315</v>
      </c>
      <c r="E64" s="356" t="s">
        <v>371</v>
      </c>
      <c r="F64" s="356"/>
    </row>
    <row r="65" spans="1:6" s="357" customFormat="1" ht="15" customHeight="1">
      <c r="A65" s="355"/>
      <c r="B65" s="355"/>
      <c r="C65" s="355"/>
      <c r="D65" s="355">
        <v>319</v>
      </c>
      <c r="E65" s="356" t="s">
        <v>372</v>
      </c>
      <c r="F65" s="356"/>
    </row>
    <row r="66" spans="1:6" s="357" customFormat="1" ht="15" customHeight="1">
      <c r="A66" s="355"/>
      <c r="B66" s="355"/>
      <c r="C66" s="355">
        <v>32</v>
      </c>
      <c r="D66" s="355"/>
      <c r="E66" s="356" t="s">
        <v>373</v>
      </c>
      <c r="F66" s="356"/>
    </row>
    <row r="67" spans="1:6" s="357" customFormat="1" ht="15" customHeight="1">
      <c r="A67" s="355"/>
      <c r="B67" s="355"/>
      <c r="C67" s="355"/>
      <c r="D67" s="355">
        <v>321</v>
      </c>
      <c r="E67" s="356" t="s">
        <v>374</v>
      </c>
      <c r="F67" s="356"/>
    </row>
    <row r="68" spans="1:6" s="357" customFormat="1" ht="15" customHeight="1">
      <c r="A68" s="355"/>
      <c r="B68" s="355"/>
      <c r="C68" s="355"/>
      <c r="D68" s="355">
        <v>322</v>
      </c>
      <c r="E68" s="356" t="s">
        <v>375</v>
      </c>
      <c r="F68" s="356"/>
    </row>
    <row r="69" spans="1:6" s="357" customFormat="1" ht="15" customHeight="1">
      <c r="A69" s="355"/>
      <c r="B69" s="355"/>
      <c r="C69" s="355"/>
      <c r="D69" s="355">
        <v>323</v>
      </c>
      <c r="E69" s="356" t="s">
        <v>376</v>
      </c>
      <c r="F69" s="356"/>
    </row>
    <row r="70" spans="1:6" s="357" customFormat="1" ht="15" customHeight="1">
      <c r="A70" s="355"/>
      <c r="B70" s="355"/>
      <c r="C70" s="355"/>
      <c r="D70" s="355">
        <v>329</v>
      </c>
      <c r="E70" s="356" t="s">
        <v>377</v>
      </c>
      <c r="F70" s="356"/>
    </row>
    <row r="71" spans="1:6" s="357" customFormat="1" ht="15" customHeight="1">
      <c r="A71" s="355"/>
      <c r="B71" s="355"/>
      <c r="C71" s="355">
        <v>33</v>
      </c>
      <c r="D71" s="355">
        <v>330</v>
      </c>
      <c r="E71" s="356" t="s">
        <v>378</v>
      </c>
      <c r="F71" s="356" t="s">
        <v>379</v>
      </c>
    </row>
    <row r="72" spans="1:6" s="357" customFormat="1" ht="15" customHeight="1">
      <c r="A72" s="355"/>
      <c r="B72" s="355"/>
      <c r="C72" s="355">
        <v>39</v>
      </c>
      <c r="D72" s="355"/>
      <c r="E72" s="356" t="s">
        <v>380</v>
      </c>
      <c r="F72" s="356"/>
    </row>
    <row r="73" spans="1:6" s="357" customFormat="1" ht="15" customHeight="1">
      <c r="A73" s="355"/>
      <c r="B73" s="355"/>
      <c r="C73" s="355"/>
      <c r="D73" s="355">
        <v>391</v>
      </c>
      <c r="E73" s="356" t="s">
        <v>381</v>
      </c>
      <c r="F73" s="356"/>
    </row>
    <row r="74" spans="1:6" s="357" customFormat="1" ht="15" customHeight="1">
      <c r="A74" s="355"/>
      <c r="B74" s="355"/>
      <c r="C74" s="355"/>
      <c r="D74" s="355">
        <v>392</v>
      </c>
      <c r="E74" s="356" t="s">
        <v>382</v>
      </c>
      <c r="F74" s="356"/>
    </row>
    <row r="75" spans="1:6" s="357" customFormat="1" ht="15" customHeight="1">
      <c r="A75" s="355"/>
      <c r="B75" s="355"/>
      <c r="C75" s="355"/>
      <c r="D75" s="355">
        <v>399</v>
      </c>
      <c r="E75" s="356" t="s">
        <v>383</v>
      </c>
      <c r="F75" s="356"/>
    </row>
    <row r="76" spans="1:6" s="357" customFormat="1" ht="15" customHeight="1">
      <c r="A76" s="355"/>
      <c r="B76" s="355">
        <v>4</v>
      </c>
      <c r="C76" s="355"/>
      <c r="D76" s="355"/>
      <c r="E76" s="356" t="s">
        <v>384</v>
      </c>
      <c r="F76" s="356"/>
    </row>
    <row r="77" spans="1:6" s="357" customFormat="1" ht="15" customHeight="1">
      <c r="A77" s="355"/>
      <c r="B77" s="355"/>
      <c r="C77" s="355">
        <v>41</v>
      </c>
      <c r="D77" s="355"/>
      <c r="E77" s="356" t="s">
        <v>385</v>
      </c>
      <c r="F77" s="356"/>
    </row>
    <row r="78" spans="1:6" s="357" customFormat="1" ht="15" customHeight="1">
      <c r="A78" s="355"/>
      <c r="B78" s="355"/>
      <c r="C78" s="355"/>
      <c r="D78" s="355">
        <v>411</v>
      </c>
      <c r="E78" s="356" t="s">
        <v>386</v>
      </c>
      <c r="F78" s="356" t="s">
        <v>387</v>
      </c>
    </row>
    <row r="79" spans="1:6" s="357" customFormat="1" ht="15" customHeight="1">
      <c r="A79" s="355"/>
      <c r="B79" s="355"/>
      <c r="C79" s="355"/>
      <c r="D79" s="355">
        <v>412</v>
      </c>
      <c r="E79" s="356" t="s">
        <v>388</v>
      </c>
      <c r="F79" s="356" t="s">
        <v>389</v>
      </c>
    </row>
    <row r="80" spans="1:6" s="357" customFormat="1" ht="15" customHeight="1">
      <c r="A80" s="355"/>
      <c r="B80" s="355"/>
      <c r="C80" s="355">
        <v>42</v>
      </c>
      <c r="D80" s="355"/>
      <c r="E80" s="356" t="s">
        <v>390</v>
      </c>
      <c r="F80" s="356"/>
    </row>
    <row r="81" spans="1:6" s="357" customFormat="1" ht="15" customHeight="1">
      <c r="A81" s="355"/>
      <c r="B81" s="355"/>
      <c r="C81" s="355"/>
      <c r="D81" s="355">
        <v>421</v>
      </c>
      <c r="E81" s="356" t="s">
        <v>391</v>
      </c>
      <c r="F81" s="356" t="s">
        <v>392</v>
      </c>
    </row>
    <row r="82" spans="1:6" s="357" customFormat="1" ht="15" customHeight="1">
      <c r="A82" s="355"/>
      <c r="B82" s="355"/>
      <c r="C82" s="355"/>
      <c r="D82" s="355">
        <v>422</v>
      </c>
      <c r="E82" s="356" t="s">
        <v>393</v>
      </c>
      <c r="F82" s="356" t="s">
        <v>394</v>
      </c>
    </row>
    <row r="83" spans="1:6" s="357" customFormat="1" ht="15" customHeight="1">
      <c r="A83" s="355"/>
      <c r="B83" s="355">
        <v>5</v>
      </c>
      <c r="C83" s="355"/>
      <c r="D83" s="355"/>
      <c r="E83" s="356" t="s">
        <v>395</v>
      </c>
      <c r="F83" s="356"/>
    </row>
    <row r="84" spans="1:6" s="357" customFormat="1" ht="15" customHeight="1">
      <c r="A84" s="355"/>
      <c r="B84" s="355"/>
      <c r="C84" s="355">
        <v>51</v>
      </c>
      <c r="D84" s="355"/>
      <c r="E84" s="356" t="s">
        <v>396</v>
      </c>
      <c r="F84" s="356" t="s">
        <v>397</v>
      </c>
    </row>
    <row r="85" spans="1:6" s="357" customFormat="1" ht="15" customHeight="1">
      <c r="A85" s="355"/>
      <c r="B85" s="355"/>
      <c r="C85" s="355"/>
      <c r="D85" s="355">
        <v>511</v>
      </c>
      <c r="E85" s="356" t="s">
        <v>398</v>
      </c>
      <c r="F85" s="356"/>
    </row>
    <row r="86" spans="1:6" s="357" customFormat="1" ht="15" customHeight="1">
      <c r="A86" s="355"/>
      <c r="B86" s="355"/>
      <c r="C86" s="355"/>
      <c r="D86" s="355">
        <v>512</v>
      </c>
      <c r="E86" s="356" t="s">
        <v>399</v>
      </c>
      <c r="F86" s="356" t="s">
        <v>400</v>
      </c>
    </row>
    <row r="87" spans="1:6" s="357" customFormat="1" ht="15" customHeight="1">
      <c r="A87" s="355"/>
      <c r="B87" s="355"/>
      <c r="C87" s="355"/>
      <c r="D87" s="355">
        <v>513</v>
      </c>
      <c r="E87" s="356" t="s">
        <v>401</v>
      </c>
      <c r="F87" s="356" t="s">
        <v>402</v>
      </c>
    </row>
    <row r="88" spans="1:6" s="357" customFormat="1" ht="22.5" customHeight="1">
      <c r="A88" s="355"/>
      <c r="B88" s="355"/>
      <c r="C88" s="355"/>
      <c r="D88" s="355">
        <v>514</v>
      </c>
      <c r="E88" s="356" t="s">
        <v>403</v>
      </c>
      <c r="F88" s="356" t="s">
        <v>404</v>
      </c>
    </row>
    <row r="89" spans="1:6" s="357" customFormat="1" ht="15" customHeight="1">
      <c r="A89" s="355"/>
      <c r="B89" s="355"/>
      <c r="C89" s="355"/>
      <c r="D89" s="355">
        <v>515</v>
      </c>
      <c r="E89" s="356" t="s">
        <v>405</v>
      </c>
      <c r="F89" s="356" t="s">
        <v>406</v>
      </c>
    </row>
    <row r="90" spans="1:6" s="357" customFormat="1" ht="15" customHeight="1">
      <c r="A90" s="355"/>
      <c r="B90" s="355"/>
      <c r="C90" s="355"/>
      <c r="D90" s="355">
        <v>519</v>
      </c>
      <c r="E90" s="356" t="s">
        <v>407</v>
      </c>
      <c r="F90" s="356" t="s">
        <v>408</v>
      </c>
    </row>
    <row r="91" spans="1:6" s="357" customFormat="1" ht="15" customHeight="1">
      <c r="A91" s="355"/>
      <c r="B91" s="355"/>
      <c r="C91" s="355">
        <v>52</v>
      </c>
      <c r="D91" s="355"/>
      <c r="E91" s="356" t="s">
        <v>409</v>
      </c>
      <c r="F91" s="356" t="s">
        <v>410</v>
      </c>
    </row>
    <row r="92" spans="1:6" s="357" customFormat="1" ht="15" customHeight="1">
      <c r="A92" s="355"/>
      <c r="B92" s="355"/>
      <c r="C92" s="355"/>
      <c r="D92" s="355">
        <v>521</v>
      </c>
      <c r="E92" s="356" t="s">
        <v>411</v>
      </c>
      <c r="F92" s="356"/>
    </row>
    <row r="93" spans="1:6" s="357" customFormat="1" ht="15" customHeight="1">
      <c r="A93" s="355"/>
      <c r="B93" s="355"/>
      <c r="C93" s="355"/>
      <c r="D93" s="355">
        <v>522</v>
      </c>
      <c r="E93" s="356" t="s">
        <v>412</v>
      </c>
      <c r="F93" s="356"/>
    </row>
    <row r="94" spans="1:6" s="357" customFormat="1" ht="15" customHeight="1">
      <c r="A94" s="355"/>
      <c r="B94" s="355"/>
      <c r="C94" s="355"/>
      <c r="D94" s="355">
        <v>523</v>
      </c>
      <c r="E94" s="356" t="s">
        <v>413</v>
      </c>
      <c r="F94" s="356" t="s">
        <v>414</v>
      </c>
    </row>
    <row r="95" spans="1:6" s="357" customFormat="1" ht="15" customHeight="1">
      <c r="A95" s="355"/>
      <c r="B95" s="355"/>
      <c r="C95" s="355"/>
      <c r="D95" s="355">
        <v>529</v>
      </c>
      <c r="E95" s="356" t="s">
        <v>415</v>
      </c>
      <c r="F95" s="356"/>
    </row>
    <row r="96" spans="1:6" s="357" customFormat="1" ht="15" customHeight="1">
      <c r="A96" s="355"/>
      <c r="B96" s="355"/>
      <c r="C96" s="355">
        <v>53</v>
      </c>
      <c r="D96" s="355"/>
      <c r="E96" s="356" t="s">
        <v>416</v>
      </c>
      <c r="F96" s="356" t="s">
        <v>417</v>
      </c>
    </row>
    <row r="97" spans="1:6" s="357" customFormat="1" ht="15" customHeight="1">
      <c r="A97" s="355"/>
      <c r="B97" s="355"/>
      <c r="C97" s="355"/>
      <c r="D97" s="355">
        <v>531</v>
      </c>
      <c r="E97" s="356" t="s">
        <v>418</v>
      </c>
      <c r="F97" s="356"/>
    </row>
    <row r="98" spans="1:6" s="357" customFormat="1" ht="15" customHeight="1">
      <c r="A98" s="355"/>
      <c r="B98" s="355"/>
      <c r="C98" s="355"/>
      <c r="D98" s="355">
        <v>532</v>
      </c>
      <c r="E98" s="356" t="s">
        <v>419</v>
      </c>
      <c r="F98" s="356"/>
    </row>
    <row r="99" spans="1:6" s="357" customFormat="1" ht="15" customHeight="1">
      <c r="A99" s="355"/>
      <c r="B99" s="355"/>
      <c r="C99" s="355"/>
      <c r="D99" s="355">
        <v>539</v>
      </c>
      <c r="E99" s="356" t="s">
        <v>420</v>
      </c>
      <c r="F99" s="356"/>
    </row>
    <row r="100" spans="1:6" s="357" customFormat="1" ht="15" customHeight="1">
      <c r="A100" s="355"/>
      <c r="B100" s="355"/>
      <c r="C100" s="355">
        <v>54</v>
      </c>
      <c r="D100" s="355"/>
      <c r="E100" s="356" t="s">
        <v>421</v>
      </c>
      <c r="F100" s="356" t="s">
        <v>422</v>
      </c>
    </row>
    <row r="101" spans="1:6" s="357" customFormat="1" ht="15" customHeight="1">
      <c r="A101" s="355"/>
      <c r="B101" s="355"/>
      <c r="C101" s="355"/>
      <c r="D101" s="355">
        <v>541</v>
      </c>
      <c r="E101" s="356" t="s">
        <v>423</v>
      </c>
      <c r="F101" s="356"/>
    </row>
    <row r="102" spans="1:6" s="357" customFormat="1" ht="15" customHeight="1">
      <c r="A102" s="355"/>
      <c r="B102" s="355"/>
      <c r="C102" s="355"/>
      <c r="D102" s="355">
        <v>549</v>
      </c>
      <c r="E102" s="356" t="s">
        <v>424</v>
      </c>
      <c r="F102" s="356"/>
    </row>
    <row r="103" spans="1:6" s="357" customFormat="1" ht="37.5" customHeight="1">
      <c r="A103" s="355" t="s">
        <v>425</v>
      </c>
      <c r="B103" s="355"/>
      <c r="C103" s="355"/>
      <c r="D103" s="355"/>
      <c r="E103" s="356" t="s">
        <v>426</v>
      </c>
      <c r="F103" s="356" t="s">
        <v>427</v>
      </c>
    </row>
    <row r="104" spans="1:6" s="357" customFormat="1" ht="15" customHeight="1">
      <c r="A104" s="355"/>
      <c r="B104" s="355">
        <v>6</v>
      </c>
      <c r="C104" s="355"/>
      <c r="D104" s="355"/>
      <c r="E104" s="356" t="s">
        <v>428</v>
      </c>
      <c r="F104" s="356" t="s">
        <v>429</v>
      </c>
    </row>
    <row r="105" spans="1:6" s="357" customFormat="1" ht="15" customHeight="1">
      <c r="A105" s="355"/>
      <c r="B105" s="355"/>
      <c r="C105" s="355">
        <v>61</v>
      </c>
      <c r="D105" s="355">
        <v>610</v>
      </c>
      <c r="E105" s="356" t="s">
        <v>430</v>
      </c>
      <c r="F105" s="356" t="s">
        <v>431</v>
      </c>
    </row>
    <row r="106" spans="1:6" s="357" customFormat="1" ht="15" customHeight="1">
      <c r="A106" s="355"/>
      <c r="B106" s="355"/>
      <c r="C106" s="355">
        <v>62</v>
      </c>
      <c r="D106" s="355">
        <v>620</v>
      </c>
      <c r="E106" s="356" t="s">
        <v>432</v>
      </c>
      <c r="F106" s="356" t="s">
        <v>433</v>
      </c>
    </row>
    <row r="107" spans="1:6" s="357" customFormat="1" ht="15" customHeight="1">
      <c r="A107" s="355"/>
      <c r="B107" s="355"/>
      <c r="C107" s="355">
        <v>69</v>
      </c>
      <c r="D107" s="355">
        <v>690</v>
      </c>
      <c r="E107" s="356" t="s">
        <v>434</v>
      </c>
      <c r="F107" s="356" t="s">
        <v>435</v>
      </c>
    </row>
    <row r="108" spans="1:6" s="357" customFormat="1" ht="27" customHeight="1">
      <c r="A108" s="355"/>
      <c r="B108" s="355">
        <v>7</v>
      </c>
      <c r="C108" s="355"/>
      <c r="D108" s="355"/>
      <c r="E108" s="356" t="s">
        <v>436</v>
      </c>
      <c r="F108" s="356" t="s">
        <v>437</v>
      </c>
    </row>
    <row r="109" spans="1:6" s="357" customFormat="1" ht="15" customHeight="1">
      <c r="A109" s="355"/>
      <c r="B109" s="355"/>
      <c r="C109" s="355">
        <v>71</v>
      </c>
      <c r="D109" s="355"/>
      <c r="E109" s="356" t="s">
        <v>438</v>
      </c>
      <c r="F109" s="356"/>
    </row>
    <row r="110" spans="1:6" s="357" customFormat="1" ht="15" customHeight="1">
      <c r="A110" s="355"/>
      <c r="B110" s="355"/>
      <c r="C110" s="355"/>
      <c r="D110" s="355">
        <v>711</v>
      </c>
      <c r="E110" s="356" t="s">
        <v>439</v>
      </c>
      <c r="F110" s="356"/>
    </row>
    <row r="111" spans="1:6" s="357" customFormat="1" ht="15" customHeight="1">
      <c r="A111" s="355"/>
      <c r="B111" s="355"/>
      <c r="C111" s="355"/>
      <c r="D111" s="355">
        <v>712</v>
      </c>
      <c r="E111" s="356" t="s">
        <v>440</v>
      </c>
      <c r="F111" s="356"/>
    </row>
    <row r="112" spans="1:6" s="357" customFormat="1" ht="15" customHeight="1">
      <c r="A112" s="355"/>
      <c r="B112" s="355"/>
      <c r="C112" s="355">
        <v>72</v>
      </c>
      <c r="D112" s="355"/>
      <c r="E112" s="356" t="s">
        <v>441</v>
      </c>
      <c r="F112" s="356"/>
    </row>
    <row r="113" spans="1:6" s="357" customFormat="1" ht="15" customHeight="1">
      <c r="A113" s="355"/>
      <c r="B113" s="355"/>
      <c r="C113" s="355"/>
      <c r="D113" s="355">
        <v>721</v>
      </c>
      <c r="E113" s="356" t="s">
        <v>442</v>
      </c>
      <c r="F113" s="356"/>
    </row>
    <row r="114" spans="1:6" s="357" customFormat="1" ht="15" customHeight="1">
      <c r="A114" s="355"/>
      <c r="B114" s="355"/>
      <c r="C114" s="355"/>
      <c r="D114" s="355">
        <v>722</v>
      </c>
      <c r="E114" s="356" t="s">
        <v>443</v>
      </c>
      <c r="F114" s="356"/>
    </row>
    <row r="115" spans="1:6" s="357" customFormat="1" ht="15" customHeight="1">
      <c r="A115" s="355"/>
      <c r="B115" s="355">
        <v>8</v>
      </c>
      <c r="C115" s="355"/>
      <c r="D115" s="355"/>
      <c r="E115" s="356" t="s">
        <v>444</v>
      </c>
      <c r="F115" s="356"/>
    </row>
    <row r="116" spans="1:6" s="357" customFormat="1" ht="15" customHeight="1">
      <c r="A116" s="355"/>
      <c r="B116" s="355"/>
      <c r="C116" s="355">
        <v>81</v>
      </c>
      <c r="D116" s="355">
        <v>810</v>
      </c>
      <c r="E116" s="356" t="s">
        <v>445</v>
      </c>
      <c r="F116" s="356" t="s">
        <v>446</v>
      </c>
    </row>
    <row r="117" spans="1:6" s="357" customFormat="1" ht="15" customHeight="1">
      <c r="A117" s="355"/>
      <c r="B117" s="355"/>
      <c r="C117" s="355">
        <v>82</v>
      </c>
      <c r="D117" s="355">
        <v>820</v>
      </c>
      <c r="E117" s="356" t="s">
        <v>447</v>
      </c>
      <c r="F117" s="356"/>
    </row>
    <row r="118" spans="1:6" s="357" customFormat="1" ht="15" customHeight="1">
      <c r="A118" s="355"/>
      <c r="B118" s="355"/>
      <c r="C118" s="355">
        <v>89</v>
      </c>
      <c r="D118" s="355">
        <v>890</v>
      </c>
      <c r="E118" s="356" t="s">
        <v>448</v>
      </c>
      <c r="F118" s="356" t="s">
        <v>449</v>
      </c>
    </row>
    <row r="119" spans="1:6" s="357" customFormat="1" ht="15" customHeight="1">
      <c r="A119" s="355"/>
      <c r="B119" s="355">
        <v>9</v>
      </c>
      <c r="C119" s="355"/>
      <c r="D119" s="355"/>
      <c r="E119" s="356" t="s">
        <v>450</v>
      </c>
      <c r="F119" s="356" t="s">
        <v>451</v>
      </c>
    </row>
    <row r="120" spans="1:6" s="357" customFormat="1" ht="15" customHeight="1">
      <c r="A120" s="355"/>
      <c r="B120" s="355"/>
      <c r="C120" s="355">
        <v>91</v>
      </c>
      <c r="D120" s="355"/>
      <c r="E120" s="356" t="s">
        <v>452</v>
      </c>
      <c r="F120" s="356" t="s">
        <v>453</v>
      </c>
    </row>
    <row r="121" spans="1:6" s="357" customFormat="1" ht="15" customHeight="1">
      <c r="A121" s="355"/>
      <c r="B121" s="355"/>
      <c r="C121" s="355"/>
      <c r="D121" s="355">
        <v>911</v>
      </c>
      <c r="E121" s="356" t="s">
        <v>454</v>
      </c>
      <c r="F121" s="356"/>
    </row>
    <row r="122" spans="1:6" s="357" customFormat="1" ht="15" customHeight="1">
      <c r="A122" s="355"/>
      <c r="B122" s="355"/>
      <c r="C122" s="355"/>
      <c r="D122" s="355">
        <v>912</v>
      </c>
      <c r="E122" s="356" t="s">
        <v>455</v>
      </c>
      <c r="F122" s="356"/>
    </row>
    <row r="123" spans="1:6" s="357" customFormat="1" ht="15" customHeight="1">
      <c r="A123" s="355"/>
      <c r="B123" s="355"/>
      <c r="C123" s="355"/>
      <c r="D123" s="355">
        <v>913</v>
      </c>
      <c r="E123" s="356" t="s">
        <v>456</v>
      </c>
      <c r="F123" s="356"/>
    </row>
    <row r="124" spans="1:6" s="357" customFormat="1" ht="15" customHeight="1">
      <c r="A124" s="355"/>
      <c r="B124" s="355"/>
      <c r="C124" s="355"/>
      <c r="D124" s="355">
        <v>914</v>
      </c>
      <c r="E124" s="356" t="s">
        <v>457</v>
      </c>
      <c r="F124" s="356"/>
    </row>
    <row r="125" spans="1:6" s="357" customFormat="1" ht="15" customHeight="1">
      <c r="A125" s="355"/>
      <c r="B125" s="355"/>
      <c r="C125" s="355"/>
      <c r="D125" s="355">
        <v>915</v>
      </c>
      <c r="E125" s="356" t="s">
        <v>458</v>
      </c>
      <c r="F125" s="356"/>
    </row>
    <row r="126" spans="1:6" s="357" customFormat="1" ht="15" customHeight="1">
      <c r="A126" s="355"/>
      <c r="B126" s="355"/>
      <c r="C126" s="355"/>
      <c r="D126" s="355">
        <v>916</v>
      </c>
      <c r="E126" s="356" t="s">
        <v>459</v>
      </c>
      <c r="F126" s="356"/>
    </row>
    <row r="127" spans="1:6" s="357" customFormat="1" ht="15" customHeight="1">
      <c r="A127" s="355"/>
      <c r="B127" s="355"/>
      <c r="C127" s="355"/>
      <c r="D127" s="355">
        <v>917</v>
      </c>
      <c r="E127" s="356" t="s">
        <v>460</v>
      </c>
      <c r="F127" s="356"/>
    </row>
    <row r="128" spans="1:6" s="357" customFormat="1" ht="15" customHeight="1">
      <c r="A128" s="355"/>
      <c r="B128" s="355"/>
      <c r="C128" s="355"/>
      <c r="D128" s="355">
        <v>919</v>
      </c>
      <c r="E128" s="356" t="s">
        <v>461</v>
      </c>
      <c r="F128" s="356"/>
    </row>
    <row r="129" spans="1:6" s="357" customFormat="1" ht="15" customHeight="1">
      <c r="A129" s="355"/>
      <c r="B129" s="355"/>
      <c r="C129" s="355">
        <v>92</v>
      </c>
      <c r="D129" s="355"/>
      <c r="E129" s="356" t="s">
        <v>462</v>
      </c>
      <c r="F129" s="356" t="s">
        <v>463</v>
      </c>
    </row>
    <row r="130" spans="1:6" s="357" customFormat="1" ht="15" customHeight="1">
      <c r="A130" s="355"/>
      <c r="B130" s="355"/>
      <c r="C130" s="355"/>
      <c r="D130" s="355">
        <v>921</v>
      </c>
      <c r="E130" s="356" t="s">
        <v>464</v>
      </c>
      <c r="F130" s="356"/>
    </row>
    <row r="131" spans="1:6" s="357" customFormat="1" ht="15" customHeight="1">
      <c r="A131" s="355"/>
      <c r="B131" s="355"/>
      <c r="C131" s="355"/>
      <c r="D131" s="355">
        <v>922</v>
      </c>
      <c r="E131" s="356" t="s">
        <v>465</v>
      </c>
      <c r="F131" s="356"/>
    </row>
    <row r="132" spans="1:6" s="357" customFormat="1" ht="15" customHeight="1">
      <c r="A132" s="355"/>
      <c r="B132" s="355"/>
      <c r="C132" s="355"/>
      <c r="D132" s="355">
        <v>929</v>
      </c>
      <c r="E132" s="356" t="s">
        <v>466</v>
      </c>
      <c r="F132" s="356"/>
    </row>
    <row r="133" spans="1:6" s="357" customFormat="1" ht="15" customHeight="1">
      <c r="A133" s="355"/>
      <c r="B133" s="355"/>
      <c r="C133" s="355">
        <v>93</v>
      </c>
      <c r="D133" s="355"/>
      <c r="E133" s="356" t="s">
        <v>467</v>
      </c>
      <c r="F133" s="356" t="s">
        <v>468</v>
      </c>
    </row>
    <row r="134" spans="1:6" s="357" customFormat="1" ht="15" customHeight="1">
      <c r="A134" s="355"/>
      <c r="B134" s="355"/>
      <c r="C134" s="355"/>
      <c r="D134" s="355">
        <v>931</v>
      </c>
      <c r="E134" s="356" t="s">
        <v>469</v>
      </c>
      <c r="F134" s="356"/>
    </row>
    <row r="135" spans="1:6" s="357" customFormat="1" ht="15" customHeight="1">
      <c r="A135" s="355"/>
      <c r="B135" s="355"/>
      <c r="C135" s="355"/>
      <c r="D135" s="355">
        <v>932</v>
      </c>
      <c r="E135" s="356" t="s">
        <v>470</v>
      </c>
      <c r="F135" s="356" t="s">
        <v>471</v>
      </c>
    </row>
    <row r="136" spans="1:6" s="357" customFormat="1" ht="15" customHeight="1">
      <c r="A136" s="355"/>
      <c r="B136" s="355"/>
      <c r="C136" s="355"/>
      <c r="D136" s="355">
        <v>933</v>
      </c>
      <c r="E136" s="356" t="s">
        <v>472</v>
      </c>
      <c r="F136" s="356" t="s">
        <v>473</v>
      </c>
    </row>
    <row r="137" spans="1:6" s="357" customFormat="1" ht="15" customHeight="1">
      <c r="A137" s="355"/>
      <c r="B137" s="355"/>
      <c r="C137" s="355"/>
      <c r="D137" s="355">
        <v>939</v>
      </c>
      <c r="E137" s="356" t="s">
        <v>474</v>
      </c>
      <c r="F137" s="356" t="s">
        <v>475</v>
      </c>
    </row>
    <row r="138" spans="1:6" s="357" customFormat="1" ht="15" customHeight="1">
      <c r="A138" s="355"/>
      <c r="B138" s="355">
        <v>10</v>
      </c>
      <c r="C138" s="355"/>
      <c r="D138" s="355"/>
      <c r="E138" s="356" t="s">
        <v>476</v>
      </c>
      <c r="F138" s="356"/>
    </row>
    <row r="139" spans="1:6" s="357" customFormat="1" ht="15" customHeight="1">
      <c r="A139" s="355"/>
      <c r="B139" s="355"/>
      <c r="C139" s="355">
        <v>101</v>
      </c>
      <c r="D139" s="355"/>
      <c r="E139" s="356" t="s">
        <v>477</v>
      </c>
      <c r="F139" s="356"/>
    </row>
    <row r="140" spans="1:6" s="357" customFormat="1" ht="15" customHeight="1">
      <c r="A140" s="355"/>
      <c r="B140" s="355"/>
      <c r="C140" s="355"/>
      <c r="D140" s="355">
        <v>1011</v>
      </c>
      <c r="E140" s="356" t="s">
        <v>478</v>
      </c>
      <c r="F140" s="356" t="s">
        <v>479</v>
      </c>
    </row>
    <row r="141" spans="1:6" s="357" customFormat="1" ht="15" customHeight="1">
      <c r="A141" s="355"/>
      <c r="B141" s="355"/>
      <c r="C141" s="355"/>
      <c r="D141" s="355">
        <v>1012</v>
      </c>
      <c r="E141" s="356" t="s">
        <v>480</v>
      </c>
      <c r="F141" s="356" t="s">
        <v>481</v>
      </c>
    </row>
    <row r="142" spans="1:6" s="357" customFormat="1" ht="15" customHeight="1">
      <c r="A142" s="355"/>
      <c r="B142" s="355"/>
      <c r="C142" s="355"/>
      <c r="D142" s="355">
        <v>1013</v>
      </c>
      <c r="E142" s="356" t="s">
        <v>482</v>
      </c>
      <c r="F142" s="356"/>
    </row>
    <row r="143" spans="1:6" s="357" customFormat="1" ht="15" customHeight="1">
      <c r="A143" s="355"/>
      <c r="B143" s="355"/>
      <c r="C143" s="355"/>
      <c r="D143" s="355">
        <v>1019</v>
      </c>
      <c r="E143" s="356" t="s">
        <v>483</v>
      </c>
      <c r="F143" s="356" t="s">
        <v>484</v>
      </c>
    </row>
    <row r="144" spans="1:6" s="357" customFormat="1" ht="15" customHeight="1">
      <c r="A144" s="355"/>
      <c r="B144" s="355"/>
      <c r="C144" s="355">
        <v>102</v>
      </c>
      <c r="D144" s="355">
        <v>1020</v>
      </c>
      <c r="E144" s="356" t="s">
        <v>485</v>
      </c>
      <c r="F144" s="356" t="s">
        <v>486</v>
      </c>
    </row>
    <row r="145" spans="1:6" s="357" customFormat="1" ht="24" customHeight="1">
      <c r="A145" s="355"/>
      <c r="B145" s="355"/>
      <c r="C145" s="355">
        <v>103</v>
      </c>
      <c r="D145" s="355">
        <v>1030</v>
      </c>
      <c r="E145" s="356" t="s">
        <v>487</v>
      </c>
      <c r="F145" s="356" t="s">
        <v>488</v>
      </c>
    </row>
    <row r="146" spans="1:6" s="357" customFormat="1" ht="15" customHeight="1">
      <c r="A146" s="355"/>
      <c r="B146" s="355"/>
      <c r="C146" s="355">
        <v>109</v>
      </c>
      <c r="D146" s="355"/>
      <c r="E146" s="356" t="s">
        <v>489</v>
      </c>
      <c r="F146" s="356" t="s">
        <v>490</v>
      </c>
    </row>
    <row r="147" spans="1:6" s="357" customFormat="1" ht="15" customHeight="1">
      <c r="A147" s="355"/>
      <c r="B147" s="355"/>
      <c r="C147" s="355"/>
      <c r="D147" s="355">
        <v>1091</v>
      </c>
      <c r="E147" s="356" t="s">
        <v>491</v>
      </c>
      <c r="F147" s="356"/>
    </row>
    <row r="148" spans="1:6" s="357" customFormat="1" ht="15" customHeight="1">
      <c r="A148" s="355"/>
      <c r="B148" s="355"/>
      <c r="C148" s="355"/>
      <c r="D148" s="355">
        <v>1092</v>
      </c>
      <c r="E148" s="356" t="s">
        <v>492</v>
      </c>
      <c r="F148" s="356" t="s">
        <v>493</v>
      </c>
    </row>
    <row r="149" spans="1:6" s="357" customFormat="1" ht="15" customHeight="1">
      <c r="A149" s="355"/>
      <c r="B149" s="355"/>
      <c r="C149" s="355"/>
      <c r="D149" s="355">
        <v>1093</v>
      </c>
      <c r="E149" s="356" t="s">
        <v>494</v>
      </c>
      <c r="F149" s="356" t="s">
        <v>495</v>
      </c>
    </row>
    <row r="150" spans="1:6" s="357" customFormat="1" ht="15" customHeight="1">
      <c r="A150" s="355"/>
      <c r="B150" s="355"/>
      <c r="C150" s="355"/>
      <c r="D150" s="355">
        <v>1099</v>
      </c>
      <c r="E150" s="356" t="s">
        <v>496</v>
      </c>
      <c r="F150" s="356"/>
    </row>
    <row r="151" spans="1:6" s="357" customFormat="1" ht="15" customHeight="1">
      <c r="A151" s="355"/>
      <c r="B151" s="355">
        <v>11</v>
      </c>
      <c r="C151" s="355"/>
      <c r="D151" s="355"/>
      <c r="E151" s="356" t="s">
        <v>497</v>
      </c>
      <c r="F151" s="356" t="s">
        <v>498</v>
      </c>
    </row>
    <row r="152" spans="1:6" s="357" customFormat="1" ht="15" customHeight="1">
      <c r="A152" s="355"/>
      <c r="B152" s="355"/>
      <c r="C152" s="355">
        <v>111</v>
      </c>
      <c r="D152" s="355">
        <v>1110</v>
      </c>
      <c r="E152" s="356" t="s">
        <v>499</v>
      </c>
      <c r="F152" s="356"/>
    </row>
    <row r="153" spans="1:6" s="357" customFormat="1" ht="15" customHeight="1">
      <c r="A153" s="355"/>
      <c r="B153" s="355"/>
      <c r="C153" s="355">
        <v>112</v>
      </c>
      <c r="D153" s="355">
        <v>1120</v>
      </c>
      <c r="E153" s="356" t="s">
        <v>500</v>
      </c>
      <c r="F153" s="356"/>
    </row>
    <row r="154" spans="1:6" s="357" customFormat="1" ht="15" customHeight="1">
      <c r="A154" s="355"/>
      <c r="B154" s="355"/>
      <c r="C154" s="355">
        <v>119</v>
      </c>
      <c r="D154" s="355">
        <v>1190</v>
      </c>
      <c r="E154" s="356" t="s">
        <v>501</v>
      </c>
      <c r="F154" s="356"/>
    </row>
    <row r="155" spans="1:6" s="357" customFormat="1" ht="15" customHeight="1">
      <c r="A155" s="355"/>
      <c r="B155" s="355">
        <v>12</v>
      </c>
      <c r="C155" s="355"/>
      <c r="D155" s="355"/>
      <c r="E155" s="356" t="s">
        <v>502</v>
      </c>
      <c r="F155" s="356"/>
    </row>
    <row r="156" spans="1:6" s="357" customFormat="1" ht="15" customHeight="1">
      <c r="A156" s="355"/>
      <c r="B156" s="355"/>
      <c r="C156" s="355">
        <v>120</v>
      </c>
      <c r="D156" s="355">
        <v>1200</v>
      </c>
      <c r="E156" s="356" t="s">
        <v>503</v>
      </c>
      <c r="F156" s="356" t="s">
        <v>504</v>
      </c>
    </row>
    <row r="157" spans="1:6" s="357" customFormat="1" ht="66" customHeight="1">
      <c r="A157" s="358" t="s">
        <v>505</v>
      </c>
      <c r="B157" s="358"/>
      <c r="C157" s="359"/>
      <c r="D157" s="359"/>
      <c r="E157" s="359" t="s">
        <v>506</v>
      </c>
      <c r="F157" s="360" t="s">
        <v>507</v>
      </c>
    </row>
    <row r="158" spans="1:6" s="357" customFormat="1" ht="25.5" customHeight="1">
      <c r="A158" s="358"/>
      <c r="B158" s="358">
        <v>13</v>
      </c>
      <c r="C158" s="359"/>
      <c r="D158" s="359"/>
      <c r="E158" s="359" t="s">
        <v>508</v>
      </c>
      <c r="F158" s="360" t="s">
        <v>509</v>
      </c>
    </row>
    <row r="159" spans="1:6" s="357" customFormat="1" ht="15" customHeight="1">
      <c r="A159" s="358"/>
      <c r="B159" s="358"/>
      <c r="C159" s="359">
        <v>131</v>
      </c>
      <c r="D159" s="359"/>
      <c r="E159" s="359" t="s">
        <v>510</v>
      </c>
      <c r="F159" s="360" t="s">
        <v>511</v>
      </c>
    </row>
    <row r="160" spans="1:6" s="357" customFormat="1" ht="15" customHeight="1">
      <c r="A160" s="358"/>
      <c r="B160" s="358"/>
      <c r="C160" s="359"/>
      <c r="D160" s="359">
        <v>1311</v>
      </c>
      <c r="E160" s="359" t="s">
        <v>512</v>
      </c>
      <c r="F160" s="360" t="s">
        <v>513</v>
      </c>
    </row>
    <row r="161" spans="1:6" s="357" customFormat="1" ht="15" customHeight="1">
      <c r="A161" s="358"/>
      <c r="B161" s="358"/>
      <c r="C161" s="359"/>
      <c r="D161" s="359">
        <v>1312</v>
      </c>
      <c r="E161" s="359" t="s">
        <v>514</v>
      </c>
      <c r="F161" s="360" t="s">
        <v>515</v>
      </c>
    </row>
    <row r="162" spans="1:6" s="357" customFormat="1" ht="15" customHeight="1">
      <c r="A162" s="358"/>
      <c r="B162" s="358"/>
      <c r="C162" s="359"/>
      <c r="D162" s="359">
        <v>1313</v>
      </c>
      <c r="E162" s="359" t="s">
        <v>516</v>
      </c>
      <c r="F162" s="360" t="s">
        <v>517</v>
      </c>
    </row>
    <row r="163" spans="1:6" s="357" customFormat="1" ht="15" customHeight="1">
      <c r="A163" s="358"/>
      <c r="B163" s="358"/>
      <c r="C163" s="359"/>
      <c r="D163" s="359">
        <v>1314</v>
      </c>
      <c r="E163" s="359" t="s">
        <v>518</v>
      </c>
      <c r="F163" s="360" t="s">
        <v>519</v>
      </c>
    </row>
    <row r="164" spans="1:6" s="357" customFormat="1" ht="15" customHeight="1">
      <c r="A164" s="358"/>
      <c r="B164" s="358"/>
      <c r="C164" s="359"/>
      <c r="D164" s="359">
        <v>1319</v>
      </c>
      <c r="E164" s="359" t="s">
        <v>520</v>
      </c>
      <c r="F164" s="360"/>
    </row>
    <row r="165" spans="1:6" s="357" customFormat="1" ht="15" customHeight="1">
      <c r="A165" s="358"/>
      <c r="B165" s="358"/>
      <c r="C165" s="359">
        <v>132</v>
      </c>
      <c r="D165" s="359"/>
      <c r="E165" s="359" t="s">
        <v>521</v>
      </c>
      <c r="F165" s="360"/>
    </row>
    <row r="166" spans="1:6" s="357" customFormat="1" ht="15" customHeight="1">
      <c r="A166" s="358"/>
      <c r="B166" s="358"/>
      <c r="C166" s="359"/>
      <c r="D166" s="359">
        <v>1321</v>
      </c>
      <c r="E166" s="359" t="s">
        <v>522</v>
      </c>
      <c r="F166" s="360" t="s">
        <v>523</v>
      </c>
    </row>
    <row r="167" spans="1:6" s="357" customFormat="1" ht="24.75" customHeight="1">
      <c r="A167" s="358"/>
      <c r="B167" s="358"/>
      <c r="C167" s="359"/>
      <c r="D167" s="359">
        <v>1329</v>
      </c>
      <c r="E167" s="359" t="s">
        <v>524</v>
      </c>
      <c r="F167" s="360" t="s">
        <v>525</v>
      </c>
    </row>
    <row r="168" spans="1:6" s="357" customFormat="1" ht="15" customHeight="1">
      <c r="A168" s="358"/>
      <c r="B168" s="358"/>
      <c r="C168" s="359">
        <v>133</v>
      </c>
      <c r="D168" s="359"/>
      <c r="E168" s="359" t="s">
        <v>526</v>
      </c>
      <c r="F168" s="360"/>
    </row>
    <row r="169" spans="1:6" s="357" customFormat="1" ht="15" customHeight="1">
      <c r="A169" s="358"/>
      <c r="B169" s="358"/>
      <c r="C169" s="359"/>
      <c r="D169" s="359">
        <v>1331</v>
      </c>
      <c r="E169" s="359" t="s">
        <v>527</v>
      </c>
      <c r="F169" s="360" t="s">
        <v>528</v>
      </c>
    </row>
    <row r="170" spans="1:6" s="357" customFormat="1" ht="15" customHeight="1">
      <c r="A170" s="358"/>
      <c r="B170" s="358"/>
      <c r="C170" s="359"/>
      <c r="D170" s="359">
        <v>1332</v>
      </c>
      <c r="E170" s="359" t="s">
        <v>529</v>
      </c>
      <c r="F170" s="360" t="s">
        <v>530</v>
      </c>
    </row>
    <row r="171" spans="1:6" s="357" customFormat="1" ht="15" customHeight="1">
      <c r="A171" s="358"/>
      <c r="B171" s="358"/>
      <c r="C171" s="359">
        <v>134</v>
      </c>
      <c r="D171" s="359">
        <v>1340</v>
      </c>
      <c r="E171" s="359" t="s">
        <v>531</v>
      </c>
      <c r="F171" s="360" t="s">
        <v>532</v>
      </c>
    </row>
    <row r="172" spans="1:6" s="357" customFormat="1" ht="15" customHeight="1">
      <c r="A172" s="358"/>
      <c r="B172" s="358"/>
      <c r="C172" s="359">
        <v>135</v>
      </c>
      <c r="D172" s="359"/>
      <c r="E172" s="359" t="s">
        <v>533</v>
      </c>
      <c r="F172" s="360"/>
    </row>
    <row r="173" spans="1:6" s="357" customFormat="1" ht="15" customHeight="1">
      <c r="A173" s="358"/>
      <c r="B173" s="358"/>
      <c r="C173" s="359"/>
      <c r="D173" s="359">
        <v>1351</v>
      </c>
      <c r="E173" s="359" t="s">
        <v>534</v>
      </c>
      <c r="F173" s="360" t="s">
        <v>535</v>
      </c>
    </row>
    <row r="174" spans="1:6" s="357" customFormat="1" ht="15" customHeight="1">
      <c r="A174" s="358"/>
      <c r="B174" s="358"/>
      <c r="C174" s="359"/>
      <c r="D174" s="359">
        <v>1352</v>
      </c>
      <c r="E174" s="359" t="s">
        <v>536</v>
      </c>
      <c r="F174" s="360" t="s">
        <v>537</v>
      </c>
    </row>
    <row r="175" spans="1:6" s="357" customFormat="1" ht="15" customHeight="1">
      <c r="A175" s="358"/>
      <c r="B175" s="358"/>
      <c r="C175" s="359"/>
      <c r="D175" s="359">
        <v>1353</v>
      </c>
      <c r="E175" s="359" t="s">
        <v>538</v>
      </c>
      <c r="F175" s="360" t="s">
        <v>539</v>
      </c>
    </row>
    <row r="176" spans="1:6" s="357" customFormat="1" ht="15" customHeight="1">
      <c r="A176" s="358"/>
      <c r="B176" s="358"/>
      <c r="C176" s="359">
        <v>136</v>
      </c>
      <c r="D176" s="359"/>
      <c r="E176" s="359" t="s">
        <v>540</v>
      </c>
      <c r="F176" s="360"/>
    </row>
    <row r="177" spans="1:6" s="357" customFormat="1" ht="15" customHeight="1">
      <c r="A177" s="358"/>
      <c r="B177" s="358"/>
      <c r="C177" s="359"/>
      <c r="D177" s="359">
        <v>1361</v>
      </c>
      <c r="E177" s="359" t="s">
        <v>541</v>
      </c>
      <c r="F177" s="360" t="s">
        <v>542</v>
      </c>
    </row>
    <row r="178" spans="1:6" s="357" customFormat="1" ht="15" customHeight="1">
      <c r="A178" s="358"/>
      <c r="B178" s="358"/>
      <c r="C178" s="359"/>
      <c r="D178" s="359">
        <v>1362</v>
      </c>
      <c r="E178" s="359" t="s">
        <v>543</v>
      </c>
      <c r="F178" s="360" t="s">
        <v>544</v>
      </c>
    </row>
    <row r="179" spans="1:6" s="357" customFormat="1" ht="15" customHeight="1">
      <c r="A179" s="358"/>
      <c r="B179" s="358"/>
      <c r="C179" s="359"/>
      <c r="D179" s="359">
        <v>1363</v>
      </c>
      <c r="E179" s="359" t="s">
        <v>545</v>
      </c>
      <c r="F179" s="360" t="s">
        <v>546</v>
      </c>
    </row>
    <row r="180" spans="1:6" s="357" customFormat="1" ht="15" customHeight="1">
      <c r="A180" s="358"/>
      <c r="B180" s="358"/>
      <c r="C180" s="359"/>
      <c r="D180" s="359">
        <v>1369</v>
      </c>
      <c r="E180" s="359" t="s">
        <v>547</v>
      </c>
      <c r="F180" s="360" t="s">
        <v>548</v>
      </c>
    </row>
    <row r="181" spans="1:6" s="357" customFormat="1" ht="15" customHeight="1">
      <c r="A181" s="358"/>
      <c r="B181" s="358"/>
      <c r="C181" s="359">
        <v>137</v>
      </c>
      <c r="D181" s="359"/>
      <c r="E181" s="359" t="s">
        <v>549</v>
      </c>
      <c r="F181" s="360" t="s">
        <v>550</v>
      </c>
    </row>
    <row r="182" spans="1:6" s="357" customFormat="1" ht="15" customHeight="1">
      <c r="A182" s="358"/>
      <c r="B182" s="358"/>
      <c r="C182" s="359"/>
      <c r="D182" s="359">
        <v>1371</v>
      </c>
      <c r="E182" s="359" t="s">
        <v>551</v>
      </c>
      <c r="F182" s="360"/>
    </row>
    <row r="183" spans="1:6" s="357" customFormat="1" ht="15" customHeight="1">
      <c r="A183" s="358"/>
      <c r="B183" s="358"/>
      <c r="C183" s="359"/>
      <c r="D183" s="359">
        <v>1372</v>
      </c>
      <c r="E183" s="359" t="s">
        <v>552</v>
      </c>
      <c r="F183" s="360"/>
    </row>
    <row r="184" spans="1:6" s="357" customFormat="1" ht="15" customHeight="1">
      <c r="A184" s="358"/>
      <c r="B184" s="358"/>
      <c r="C184" s="359"/>
      <c r="D184" s="359">
        <v>1373</v>
      </c>
      <c r="E184" s="359" t="s">
        <v>553</v>
      </c>
      <c r="F184" s="360"/>
    </row>
    <row r="185" spans="1:6" s="357" customFormat="1" ht="15" customHeight="1">
      <c r="A185" s="358"/>
      <c r="B185" s="358"/>
      <c r="C185" s="359">
        <v>139</v>
      </c>
      <c r="D185" s="359"/>
      <c r="E185" s="359" t="s">
        <v>554</v>
      </c>
      <c r="F185" s="360"/>
    </row>
    <row r="186" spans="1:6" s="357" customFormat="1" ht="15" customHeight="1">
      <c r="A186" s="358"/>
      <c r="B186" s="358"/>
      <c r="C186" s="359"/>
      <c r="D186" s="359">
        <v>1391</v>
      </c>
      <c r="E186" s="359" t="s">
        <v>555</v>
      </c>
      <c r="F186" s="360" t="s">
        <v>556</v>
      </c>
    </row>
    <row r="187" spans="1:6" s="357" customFormat="1" ht="15" customHeight="1">
      <c r="A187" s="358"/>
      <c r="B187" s="358"/>
      <c r="C187" s="359"/>
      <c r="D187" s="359">
        <v>1392</v>
      </c>
      <c r="E187" s="359" t="s">
        <v>557</v>
      </c>
      <c r="F187" s="360" t="s">
        <v>558</v>
      </c>
    </row>
    <row r="188" spans="1:6" s="357" customFormat="1" ht="15" customHeight="1">
      <c r="A188" s="358"/>
      <c r="B188" s="358"/>
      <c r="C188" s="359"/>
      <c r="D188" s="359">
        <v>1393</v>
      </c>
      <c r="E188" s="359" t="s">
        <v>559</v>
      </c>
      <c r="F188" s="360"/>
    </row>
    <row r="189" spans="1:6" s="357" customFormat="1" ht="15" customHeight="1">
      <c r="A189" s="358"/>
      <c r="B189" s="358"/>
      <c r="C189" s="359"/>
      <c r="D189" s="359">
        <v>1399</v>
      </c>
      <c r="E189" s="359" t="s">
        <v>560</v>
      </c>
      <c r="F189" s="360"/>
    </row>
    <row r="190" spans="1:6" s="357" customFormat="1" ht="15" customHeight="1">
      <c r="A190" s="358"/>
      <c r="B190" s="358">
        <v>14</v>
      </c>
      <c r="C190" s="359"/>
      <c r="D190" s="359"/>
      <c r="E190" s="359" t="s">
        <v>561</v>
      </c>
      <c r="F190" s="360"/>
    </row>
    <row r="191" spans="1:6" s="357" customFormat="1" ht="15" customHeight="1">
      <c r="A191" s="358"/>
      <c r="B191" s="358"/>
      <c r="C191" s="359">
        <v>141</v>
      </c>
      <c r="D191" s="359"/>
      <c r="E191" s="359" t="s">
        <v>562</v>
      </c>
      <c r="F191" s="360"/>
    </row>
    <row r="192" spans="1:6" s="357" customFormat="1" ht="15" customHeight="1">
      <c r="A192" s="358"/>
      <c r="B192" s="358"/>
      <c r="C192" s="359"/>
      <c r="D192" s="359">
        <v>1411</v>
      </c>
      <c r="E192" s="359" t="s">
        <v>563</v>
      </c>
      <c r="F192" s="360" t="s">
        <v>564</v>
      </c>
    </row>
    <row r="193" spans="1:6" s="357" customFormat="1" ht="24" customHeight="1">
      <c r="A193" s="358"/>
      <c r="B193" s="358"/>
      <c r="C193" s="359"/>
      <c r="D193" s="359">
        <v>1419</v>
      </c>
      <c r="E193" s="359" t="s">
        <v>565</v>
      </c>
      <c r="F193" s="360" t="s">
        <v>566</v>
      </c>
    </row>
    <row r="194" spans="1:6" s="357" customFormat="1" ht="15" customHeight="1">
      <c r="A194" s="358"/>
      <c r="B194" s="358"/>
      <c r="C194" s="359">
        <v>142</v>
      </c>
      <c r="D194" s="359"/>
      <c r="E194" s="359" t="s">
        <v>567</v>
      </c>
      <c r="F194" s="360"/>
    </row>
    <row r="195" spans="1:6" s="357" customFormat="1" ht="24.75" customHeight="1">
      <c r="A195" s="358"/>
      <c r="B195" s="358"/>
      <c r="C195" s="359"/>
      <c r="D195" s="359">
        <v>1421</v>
      </c>
      <c r="E195" s="359" t="s">
        <v>568</v>
      </c>
      <c r="F195" s="360" t="s">
        <v>569</v>
      </c>
    </row>
    <row r="196" spans="1:6" s="357" customFormat="1" ht="15" customHeight="1">
      <c r="A196" s="358"/>
      <c r="B196" s="358"/>
      <c r="C196" s="359"/>
      <c r="D196" s="359">
        <v>1422</v>
      </c>
      <c r="E196" s="359" t="s">
        <v>570</v>
      </c>
      <c r="F196" s="360" t="s">
        <v>571</v>
      </c>
    </row>
    <row r="197" spans="1:6" s="357" customFormat="1" ht="15" customHeight="1">
      <c r="A197" s="358"/>
      <c r="B197" s="358"/>
      <c r="C197" s="359">
        <v>143</v>
      </c>
      <c r="D197" s="359"/>
      <c r="E197" s="359" t="s">
        <v>572</v>
      </c>
      <c r="F197" s="360" t="s">
        <v>573</v>
      </c>
    </row>
    <row r="198" spans="1:6" s="357" customFormat="1" ht="15" customHeight="1">
      <c r="A198" s="358"/>
      <c r="B198" s="358"/>
      <c r="C198" s="359"/>
      <c r="D198" s="359">
        <v>1431</v>
      </c>
      <c r="E198" s="359" t="s">
        <v>574</v>
      </c>
      <c r="F198" s="360" t="s">
        <v>575</v>
      </c>
    </row>
    <row r="199" spans="1:6" s="357" customFormat="1" ht="26.25" customHeight="1">
      <c r="A199" s="358"/>
      <c r="B199" s="358"/>
      <c r="C199" s="359"/>
      <c r="D199" s="359">
        <v>1432</v>
      </c>
      <c r="E199" s="359" t="s">
        <v>576</v>
      </c>
      <c r="F199" s="360" t="s">
        <v>577</v>
      </c>
    </row>
    <row r="200" spans="1:6" s="357" customFormat="1" ht="15" customHeight="1">
      <c r="A200" s="358"/>
      <c r="B200" s="358"/>
      <c r="C200" s="359"/>
      <c r="D200" s="359">
        <v>1433</v>
      </c>
      <c r="E200" s="359" t="s">
        <v>578</v>
      </c>
      <c r="F200" s="360"/>
    </row>
    <row r="201" spans="1:6" s="357" customFormat="1" ht="23.25" customHeight="1">
      <c r="A201" s="358"/>
      <c r="B201" s="358"/>
      <c r="C201" s="359"/>
      <c r="D201" s="359">
        <v>1439</v>
      </c>
      <c r="E201" s="359" t="s">
        <v>579</v>
      </c>
      <c r="F201" s="360" t="s">
        <v>580</v>
      </c>
    </row>
    <row r="202" spans="1:6" s="357" customFormat="1" ht="26.25" customHeight="1">
      <c r="A202" s="358"/>
      <c r="B202" s="358"/>
      <c r="C202" s="359">
        <v>144</v>
      </c>
      <c r="D202" s="359"/>
      <c r="E202" s="359" t="s">
        <v>581</v>
      </c>
      <c r="F202" s="360" t="s">
        <v>582</v>
      </c>
    </row>
    <row r="203" spans="1:6" s="357" customFormat="1" ht="15" customHeight="1">
      <c r="A203" s="358"/>
      <c r="B203" s="358"/>
      <c r="C203" s="359"/>
      <c r="D203" s="359">
        <v>1441</v>
      </c>
      <c r="E203" s="359" t="s">
        <v>583</v>
      </c>
      <c r="F203" s="360"/>
    </row>
    <row r="204" spans="1:6" s="357" customFormat="1" ht="15" customHeight="1">
      <c r="A204" s="358"/>
      <c r="B204" s="358"/>
      <c r="C204" s="359"/>
      <c r="D204" s="359">
        <v>1442</v>
      </c>
      <c r="E204" s="359" t="s">
        <v>584</v>
      </c>
      <c r="F204" s="360"/>
    </row>
    <row r="205" spans="1:6" s="357" customFormat="1" ht="15" customHeight="1">
      <c r="A205" s="358"/>
      <c r="B205" s="358"/>
      <c r="C205" s="359"/>
      <c r="D205" s="359">
        <v>1449</v>
      </c>
      <c r="E205" s="359" t="s">
        <v>585</v>
      </c>
      <c r="F205" s="360"/>
    </row>
    <row r="206" spans="1:6" s="357" customFormat="1" ht="27" customHeight="1">
      <c r="A206" s="358"/>
      <c r="B206" s="358"/>
      <c r="C206" s="359">
        <v>145</v>
      </c>
      <c r="D206" s="359"/>
      <c r="E206" s="359" t="s">
        <v>586</v>
      </c>
      <c r="F206" s="360" t="s">
        <v>587</v>
      </c>
    </row>
    <row r="207" spans="1:6" s="357" customFormat="1" ht="15" customHeight="1">
      <c r="A207" s="358"/>
      <c r="B207" s="358"/>
      <c r="C207" s="359"/>
      <c r="D207" s="359">
        <v>1451</v>
      </c>
      <c r="E207" s="359" t="s">
        <v>588</v>
      </c>
      <c r="F207" s="360"/>
    </row>
    <row r="208" spans="1:6" s="357" customFormat="1" ht="15" customHeight="1">
      <c r="A208" s="358"/>
      <c r="B208" s="358"/>
      <c r="C208" s="359"/>
      <c r="D208" s="359">
        <v>1452</v>
      </c>
      <c r="E208" s="359" t="s">
        <v>589</v>
      </c>
      <c r="F208" s="360"/>
    </row>
    <row r="209" spans="1:6" s="357" customFormat="1" ht="15" customHeight="1">
      <c r="A209" s="358"/>
      <c r="B209" s="358"/>
      <c r="C209" s="359"/>
      <c r="D209" s="359">
        <v>1453</v>
      </c>
      <c r="E209" s="359" t="s">
        <v>590</v>
      </c>
      <c r="F209" s="360"/>
    </row>
    <row r="210" spans="1:6" s="357" customFormat="1" ht="15" customHeight="1">
      <c r="A210" s="358"/>
      <c r="B210" s="358"/>
      <c r="C210" s="359"/>
      <c r="D210" s="359">
        <v>1459</v>
      </c>
      <c r="E210" s="359" t="s">
        <v>591</v>
      </c>
      <c r="F210" s="360" t="s">
        <v>592</v>
      </c>
    </row>
    <row r="211" spans="1:6" s="357" customFormat="1" ht="15" customHeight="1">
      <c r="A211" s="358"/>
      <c r="B211" s="358"/>
      <c r="C211" s="359">
        <v>146</v>
      </c>
      <c r="D211" s="359"/>
      <c r="E211" s="359" t="s">
        <v>593</v>
      </c>
      <c r="F211" s="360"/>
    </row>
    <row r="212" spans="1:6" s="357" customFormat="1" ht="15" customHeight="1">
      <c r="A212" s="358"/>
      <c r="B212" s="358"/>
      <c r="C212" s="359"/>
      <c r="D212" s="359">
        <v>1461</v>
      </c>
      <c r="E212" s="359" t="s">
        <v>594</v>
      </c>
      <c r="F212" s="360" t="s">
        <v>595</v>
      </c>
    </row>
    <row r="213" spans="1:6" s="357" customFormat="1" ht="24" customHeight="1">
      <c r="A213" s="358"/>
      <c r="B213" s="358"/>
      <c r="C213" s="359"/>
      <c r="D213" s="359">
        <v>1462</v>
      </c>
      <c r="E213" s="359" t="s">
        <v>596</v>
      </c>
      <c r="F213" s="360" t="s">
        <v>597</v>
      </c>
    </row>
    <row r="214" spans="1:6" s="357" customFormat="1" ht="15" customHeight="1">
      <c r="A214" s="358"/>
      <c r="B214" s="358"/>
      <c r="C214" s="359"/>
      <c r="D214" s="359">
        <v>1469</v>
      </c>
      <c r="E214" s="359" t="s">
        <v>598</v>
      </c>
      <c r="F214" s="360"/>
    </row>
    <row r="215" spans="1:6" s="357" customFormat="1" ht="15" customHeight="1">
      <c r="A215" s="358"/>
      <c r="B215" s="358"/>
      <c r="C215" s="359">
        <v>149</v>
      </c>
      <c r="D215" s="359"/>
      <c r="E215" s="359" t="s">
        <v>599</v>
      </c>
      <c r="F215" s="360"/>
    </row>
    <row r="216" spans="1:6" s="357" customFormat="1" ht="24.75" customHeight="1">
      <c r="A216" s="358"/>
      <c r="B216" s="358"/>
      <c r="C216" s="359"/>
      <c r="D216" s="359">
        <v>1491</v>
      </c>
      <c r="E216" s="359" t="s">
        <v>600</v>
      </c>
      <c r="F216" s="360" t="s">
        <v>601</v>
      </c>
    </row>
    <row r="217" spans="1:6" s="357" customFormat="1" ht="24.75" customHeight="1">
      <c r="A217" s="358"/>
      <c r="B217" s="358"/>
      <c r="C217" s="359"/>
      <c r="D217" s="359">
        <v>1492</v>
      </c>
      <c r="E217" s="359" t="s">
        <v>602</v>
      </c>
      <c r="F217" s="360" t="s">
        <v>603</v>
      </c>
    </row>
    <row r="218" spans="1:6" s="357" customFormat="1" ht="26.25" customHeight="1">
      <c r="A218" s="358"/>
      <c r="B218" s="358"/>
      <c r="C218" s="359"/>
      <c r="D218" s="359">
        <v>1493</v>
      </c>
      <c r="E218" s="359" t="s">
        <v>604</v>
      </c>
      <c r="F218" s="360" t="s">
        <v>605</v>
      </c>
    </row>
    <row r="219" spans="1:6" s="357" customFormat="1" ht="15" customHeight="1">
      <c r="A219" s="358"/>
      <c r="B219" s="358"/>
      <c r="C219" s="359"/>
      <c r="D219" s="359">
        <v>1494</v>
      </c>
      <c r="E219" s="359" t="s">
        <v>606</v>
      </c>
      <c r="F219" s="360" t="s">
        <v>607</v>
      </c>
    </row>
    <row r="220" spans="1:6" s="357" customFormat="1" ht="15" customHeight="1">
      <c r="A220" s="358"/>
      <c r="B220" s="358"/>
      <c r="C220" s="359"/>
      <c r="D220" s="359">
        <v>1495</v>
      </c>
      <c r="E220" s="359" t="s">
        <v>608</v>
      </c>
      <c r="F220" s="360" t="s">
        <v>609</v>
      </c>
    </row>
    <row r="221" spans="1:6" s="357" customFormat="1" ht="15" customHeight="1">
      <c r="A221" s="358"/>
      <c r="B221" s="358"/>
      <c r="C221" s="359"/>
      <c r="D221" s="359">
        <v>1499</v>
      </c>
      <c r="E221" s="359" t="s">
        <v>610</v>
      </c>
      <c r="F221" s="360"/>
    </row>
    <row r="222" spans="1:6" s="357" customFormat="1" ht="15" customHeight="1">
      <c r="A222" s="358"/>
      <c r="B222" s="358">
        <v>15</v>
      </c>
      <c r="C222" s="359"/>
      <c r="D222" s="359"/>
      <c r="E222" s="359" t="s">
        <v>611</v>
      </c>
      <c r="F222" s="360"/>
    </row>
    <row r="223" spans="1:6" s="357" customFormat="1" ht="15" customHeight="1">
      <c r="A223" s="358"/>
      <c r="B223" s="358"/>
      <c r="C223" s="359">
        <v>151</v>
      </c>
      <c r="D223" s="359"/>
      <c r="E223" s="359" t="s">
        <v>612</v>
      </c>
      <c r="F223" s="360" t="s">
        <v>613</v>
      </c>
    </row>
    <row r="224" spans="1:6" s="357" customFormat="1" ht="15" customHeight="1">
      <c r="A224" s="358"/>
      <c r="B224" s="358"/>
      <c r="C224" s="359"/>
      <c r="D224" s="359">
        <v>1511</v>
      </c>
      <c r="E224" s="359" t="s">
        <v>614</v>
      </c>
      <c r="F224" s="360" t="s">
        <v>615</v>
      </c>
    </row>
    <row r="225" spans="1:6" s="357" customFormat="1" ht="25.5" customHeight="1">
      <c r="A225" s="358"/>
      <c r="B225" s="358"/>
      <c r="C225" s="359"/>
      <c r="D225" s="359">
        <v>1512</v>
      </c>
      <c r="E225" s="359" t="s">
        <v>616</v>
      </c>
      <c r="F225" s="360" t="s">
        <v>617</v>
      </c>
    </row>
    <row r="226" spans="1:6" s="357" customFormat="1" ht="29.25" customHeight="1">
      <c r="A226" s="358"/>
      <c r="B226" s="358"/>
      <c r="C226" s="359"/>
      <c r="D226" s="359">
        <v>1513</v>
      </c>
      <c r="E226" s="359" t="s">
        <v>618</v>
      </c>
      <c r="F226" s="360" t="s">
        <v>619</v>
      </c>
    </row>
    <row r="227" spans="1:6" s="357" customFormat="1" ht="15" customHeight="1">
      <c r="A227" s="358"/>
      <c r="B227" s="358"/>
      <c r="C227" s="359"/>
      <c r="D227" s="359">
        <v>1514</v>
      </c>
      <c r="E227" s="359" t="s">
        <v>620</v>
      </c>
      <c r="F227" s="360" t="s">
        <v>621</v>
      </c>
    </row>
    <row r="228" spans="1:6" s="357" customFormat="1" ht="15" customHeight="1">
      <c r="A228" s="358"/>
      <c r="B228" s="358"/>
      <c r="C228" s="359"/>
      <c r="D228" s="359">
        <v>1515</v>
      </c>
      <c r="E228" s="359" t="s">
        <v>622</v>
      </c>
      <c r="F228" s="360" t="s">
        <v>623</v>
      </c>
    </row>
    <row r="229" spans="1:6" s="357" customFormat="1" ht="15" customHeight="1">
      <c r="A229" s="358"/>
      <c r="B229" s="358"/>
      <c r="C229" s="359"/>
      <c r="D229" s="359">
        <v>1519</v>
      </c>
      <c r="E229" s="359" t="s">
        <v>624</v>
      </c>
      <c r="F229" s="360" t="s">
        <v>625</v>
      </c>
    </row>
    <row r="230" spans="1:6" s="357" customFormat="1" ht="15" customHeight="1">
      <c r="A230" s="358"/>
      <c r="B230" s="358"/>
      <c r="C230" s="359">
        <v>152</v>
      </c>
      <c r="D230" s="359"/>
      <c r="E230" s="359" t="s">
        <v>626</v>
      </c>
      <c r="F230" s="360"/>
    </row>
    <row r="231" spans="1:6" s="357" customFormat="1" ht="15" customHeight="1">
      <c r="A231" s="358"/>
      <c r="B231" s="358"/>
      <c r="C231" s="359"/>
      <c r="D231" s="359">
        <v>1521</v>
      </c>
      <c r="E231" s="359" t="s">
        <v>627</v>
      </c>
      <c r="F231" s="360" t="s">
        <v>628</v>
      </c>
    </row>
    <row r="232" spans="1:6" s="357" customFormat="1" ht="26.25" customHeight="1">
      <c r="A232" s="358"/>
      <c r="B232" s="358"/>
      <c r="C232" s="359"/>
      <c r="D232" s="359">
        <v>1522</v>
      </c>
      <c r="E232" s="359" t="s">
        <v>629</v>
      </c>
      <c r="F232" s="360" t="s">
        <v>630</v>
      </c>
    </row>
    <row r="233" spans="1:6" s="357" customFormat="1" ht="27.75" customHeight="1">
      <c r="A233" s="358"/>
      <c r="B233" s="358"/>
      <c r="C233" s="359"/>
      <c r="D233" s="359">
        <v>1523</v>
      </c>
      <c r="E233" s="359" t="s">
        <v>631</v>
      </c>
      <c r="F233" s="360" t="s">
        <v>632</v>
      </c>
    </row>
    <row r="234" spans="1:6" s="357" customFormat="1" ht="37.5" customHeight="1">
      <c r="A234" s="358"/>
      <c r="B234" s="358"/>
      <c r="C234" s="359"/>
      <c r="D234" s="359">
        <v>1524</v>
      </c>
      <c r="E234" s="359" t="s">
        <v>633</v>
      </c>
      <c r="F234" s="360" t="s">
        <v>634</v>
      </c>
    </row>
    <row r="235" spans="1:6" s="357" customFormat="1" ht="15" customHeight="1">
      <c r="A235" s="358"/>
      <c r="B235" s="358"/>
      <c r="C235" s="359"/>
      <c r="D235" s="359">
        <v>1525</v>
      </c>
      <c r="E235" s="359" t="s">
        <v>635</v>
      </c>
      <c r="F235" s="360" t="s">
        <v>636</v>
      </c>
    </row>
    <row r="236" spans="1:6" s="357" customFormat="1" ht="15" customHeight="1">
      <c r="A236" s="358"/>
      <c r="B236" s="358"/>
      <c r="C236" s="359"/>
      <c r="D236" s="359">
        <v>1529</v>
      </c>
      <c r="E236" s="359" t="s">
        <v>637</v>
      </c>
      <c r="F236" s="360" t="s">
        <v>638</v>
      </c>
    </row>
    <row r="237" spans="1:6" s="357" customFormat="1" ht="15" customHeight="1">
      <c r="A237" s="358"/>
      <c r="B237" s="358"/>
      <c r="C237" s="359">
        <v>153</v>
      </c>
      <c r="D237" s="359">
        <v>1530</v>
      </c>
      <c r="E237" s="359" t="s">
        <v>639</v>
      </c>
      <c r="F237" s="360" t="s">
        <v>640</v>
      </c>
    </row>
    <row r="238" spans="1:6" s="357" customFormat="1" ht="15" customHeight="1">
      <c r="A238" s="358"/>
      <c r="B238" s="358">
        <v>16</v>
      </c>
      <c r="C238" s="359"/>
      <c r="D238" s="359"/>
      <c r="E238" s="359" t="s">
        <v>641</v>
      </c>
      <c r="F238" s="360"/>
    </row>
    <row r="239" spans="1:6" s="357" customFormat="1" ht="15" customHeight="1">
      <c r="A239" s="358"/>
      <c r="B239" s="358"/>
      <c r="C239" s="359">
        <v>161</v>
      </c>
      <c r="D239" s="359">
        <v>1610</v>
      </c>
      <c r="E239" s="359" t="s">
        <v>642</v>
      </c>
      <c r="F239" s="360" t="s">
        <v>643</v>
      </c>
    </row>
    <row r="240" spans="1:6" s="357" customFormat="1" ht="15" customHeight="1">
      <c r="A240" s="358"/>
      <c r="B240" s="358"/>
      <c r="C240" s="359">
        <v>162</v>
      </c>
      <c r="D240" s="359">
        <v>1620</v>
      </c>
      <c r="E240" s="359" t="s">
        <v>644</v>
      </c>
      <c r="F240" s="360" t="s">
        <v>645</v>
      </c>
    </row>
    <row r="241" spans="1:6" s="357" customFormat="1" ht="15" customHeight="1">
      <c r="A241" s="358"/>
      <c r="B241" s="358"/>
      <c r="C241" s="359">
        <v>169</v>
      </c>
      <c r="D241" s="359">
        <v>1690</v>
      </c>
      <c r="E241" s="359" t="s">
        <v>646</v>
      </c>
      <c r="F241" s="360"/>
    </row>
    <row r="242" spans="1:6" s="357" customFormat="1" ht="15" customHeight="1">
      <c r="A242" s="358"/>
      <c r="B242" s="358">
        <v>17</v>
      </c>
      <c r="C242" s="359"/>
      <c r="D242" s="359"/>
      <c r="E242" s="359" t="s">
        <v>647</v>
      </c>
      <c r="F242" s="360"/>
    </row>
    <row r="243" spans="1:6" s="357" customFormat="1" ht="15" customHeight="1">
      <c r="A243" s="358"/>
      <c r="B243" s="358"/>
      <c r="C243" s="359">
        <v>171</v>
      </c>
      <c r="D243" s="359"/>
      <c r="E243" s="359" t="s">
        <v>648</v>
      </c>
      <c r="F243" s="360" t="s">
        <v>649</v>
      </c>
    </row>
    <row r="244" spans="1:6" s="357" customFormat="1" ht="15" customHeight="1">
      <c r="A244" s="358"/>
      <c r="B244" s="358"/>
      <c r="C244" s="359"/>
      <c r="D244" s="359">
        <v>1711</v>
      </c>
      <c r="E244" s="359" t="s">
        <v>650</v>
      </c>
      <c r="F244" s="360" t="s">
        <v>651</v>
      </c>
    </row>
    <row r="245" spans="1:6" s="357" customFormat="1" ht="15" customHeight="1">
      <c r="A245" s="358"/>
      <c r="B245" s="358"/>
      <c r="C245" s="359"/>
      <c r="D245" s="359">
        <v>1712</v>
      </c>
      <c r="E245" s="359" t="s">
        <v>652</v>
      </c>
      <c r="F245" s="360" t="s">
        <v>653</v>
      </c>
    </row>
    <row r="246" spans="1:6" s="357" customFormat="1" ht="15" customHeight="1">
      <c r="A246" s="358"/>
      <c r="B246" s="358"/>
      <c r="C246" s="359"/>
      <c r="D246" s="359">
        <v>1713</v>
      </c>
      <c r="E246" s="359" t="s">
        <v>654</v>
      </c>
      <c r="F246" s="360" t="s">
        <v>655</v>
      </c>
    </row>
    <row r="247" spans="1:6" s="357" customFormat="1" ht="15" customHeight="1">
      <c r="A247" s="358"/>
      <c r="B247" s="358"/>
      <c r="C247" s="359">
        <v>172</v>
      </c>
      <c r="D247" s="359"/>
      <c r="E247" s="359" t="s">
        <v>656</v>
      </c>
      <c r="F247" s="360"/>
    </row>
    <row r="248" spans="1:6" s="357" customFormat="1" ht="15" customHeight="1">
      <c r="A248" s="358"/>
      <c r="B248" s="358"/>
      <c r="C248" s="359"/>
      <c r="D248" s="359">
        <v>1721</v>
      </c>
      <c r="E248" s="359" t="s">
        <v>657</v>
      </c>
      <c r="F248" s="360" t="s">
        <v>658</v>
      </c>
    </row>
    <row r="249" spans="1:6" s="357" customFormat="1" ht="15" customHeight="1">
      <c r="A249" s="358"/>
      <c r="B249" s="358"/>
      <c r="C249" s="359"/>
      <c r="D249" s="359">
        <v>1722</v>
      </c>
      <c r="E249" s="359" t="s">
        <v>659</v>
      </c>
      <c r="F249" s="360" t="s">
        <v>660</v>
      </c>
    </row>
    <row r="250" spans="1:6" s="357" customFormat="1" ht="15" customHeight="1">
      <c r="A250" s="358"/>
      <c r="B250" s="358"/>
      <c r="C250" s="359"/>
      <c r="D250" s="359">
        <v>1723</v>
      </c>
      <c r="E250" s="359" t="s">
        <v>661</v>
      </c>
      <c r="F250" s="360" t="s">
        <v>662</v>
      </c>
    </row>
    <row r="251" spans="1:6" s="357" customFormat="1" ht="15" customHeight="1">
      <c r="A251" s="358"/>
      <c r="B251" s="358"/>
      <c r="C251" s="359">
        <v>173</v>
      </c>
      <c r="D251" s="359"/>
      <c r="E251" s="359" t="s">
        <v>663</v>
      </c>
      <c r="F251" s="360"/>
    </row>
    <row r="252" spans="1:6" s="357" customFormat="1" ht="15" customHeight="1">
      <c r="A252" s="358"/>
      <c r="B252" s="358"/>
      <c r="C252" s="359"/>
      <c r="D252" s="359">
        <v>1731</v>
      </c>
      <c r="E252" s="359" t="s">
        <v>664</v>
      </c>
      <c r="F252" s="360" t="s">
        <v>665</v>
      </c>
    </row>
    <row r="253" spans="1:6" s="357" customFormat="1" ht="15" customHeight="1">
      <c r="A253" s="358"/>
      <c r="B253" s="358"/>
      <c r="C253" s="359"/>
      <c r="D253" s="359">
        <v>1732</v>
      </c>
      <c r="E253" s="359" t="s">
        <v>666</v>
      </c>
      <c r="F253" s="360" t="s">
        <v>667</v>
      </c>
    </row>
    <row r="254" spans="1:6" s="357" customFormat="1" ht="15" customHeight="1">
      <c r="A254" s="358"/>
      <c r="B254" s="358"/>
      <c r="C254" s="359"/>
      <c r="D254" s="359">
        <v>1733</v>
      </c>
      <c r="E254" s="359" t="s">
        <v>668</v>
      </c>
      <c r="F254" s="360" t="s">
        <v>669</v>
      </c>
    </row>
    <row r="255" spans="1:6" s="357" customFormat="1" ht="15" customHeight="1">
      <c r="A255" s="358"/>
      <c r="B255" s="358"/>
      <c r="C255" s="359">
        <v>174</v>
      </c>
      <c r="D255" s="359"/>
      <c r="E255" s="359" t="s">
        <v>670</v>
      </c>
      <c r="F255" s="360"/>
    </row>
    <row r="256" spans="1:6" s="357" customFormat="1" ht="15" customHeight="1">
      <c r="A256" s="358"/>
      <c r="B256" s="358"/>
      <c r="C256" s="359"/>
      <c r="D256" s="359">
        <v>1741</v>
      </c>
      <c r="E256" s="359" t="s">
        <v>671</v>
      </c>
      <c r="F256" s="360" t="s">
        <v>672</v>
      </c>
    </row>
    <row r="257" spans="1:6" s="357" customFormat="1" ht="15" customHeight="1">
      <c r="A257" s="358"/>
      <c r="B257" s="358"/>
      <c r="C257" s="359"/>
      <c r="D257" s="359">
        <v>1742</v>
      </c>
      <c r="E257" s="359" t="s">
        <v>673</v>
      </c>
      <c r="F257" s="360" t="s">
        <v>674</v>
      </c>
    </row>
    <row r="258" spans="1:6" s="357" customFormat="1" ht="15" customHeight="1">
      <c r="A258" s="358"/>
      <c r="B258" s="358"/>
      <c r="C258" s="359"/>
      <c r="D258" s="359">
        <v>1743</v>
      </c>
      <c r="E258" s="359" t="s">
        <v>675</v>
      </c>
      <c r="F258" s="360" t="s">
        <v>676</v>
      </c>
    </row>
    <row r="259" spans="1:6" s="357" customFormat="1" ht="15" customHeight="1">
      <c r="A259" s="358"/>
      <c r="B259" s="358"/>
      <c r="C259" s="359">
        <v>175</v>
      </c>
      <c r="D259" s="359"/>
      <c r="E259" s="359" t="s">
        <v>677</v>
      </c>
      <c r="F259" s="360" t="s">
        <v>678</v>
      </c>
    </row>
    <row r="260" spans="1:6" s="357" customFormat="1" ht="15" customHeight="1">
      <c r="A260" s="358"/>
      <c r="B260" s="358"/>
      <c r="C260" s="359"/>
      <c r="D260" s="359">
        <v>1751</v>
      </c>
      <c r="E260" s="359" t="s">
        <v>679</v>
      </c>
      <c r="F260" s="360" t="s">
        <v>680</v>
      </c>
    </row>
    <row r="261" spans="1:6" s="357" customFormat="1" ht="15" customHeight="1">
      <c r="A261" s="358"/>
      <c r="B261" s="358"/>
      <c r="C261" s="359"/>
      <c r="D261" s="359">
        <v>1752</v>
      </c>
      <c r="E261" s="359" t="s">
        <v>681</v>
      </c>
      <c r="F261" s="360" t="s">
        <v>682</v>
      </c>
    </row>
    <row r="262" spans="1:6" s="357" customFormat="1" ht="15" customHeight="1">
      <c r="A262" s="358"/>
      <c r="B262" s="358"/>
      <c r="C262" s="359">
        <v>176</v>
      </c>
      <c r="D262" s="359"/>
      <c r="E262" s="359" t="s">
        <v>683</v>
      </c>
      <c r="F262" s="360"/>
    </row>
    <row r="263" spans="1:6" s="357" customFormat="1" ht="15" customHeight="1">
      <c r="A263" s="358"/>
      <c r="B263" s="358"/>
      <c r="C263" s="359"/>
      <c r="D263" s="359">
        <v>1761</v>
      </c>
      <c r="E263" s="359" t="s">
        <v>684</v>
      </c>
      <c r="F263" s="360" t="s">
        <v>685</v>
      </c>
    </row>
    <row r="264" spans="1:6" s="357" customFormat="1" ht="15" customHeight="1">
      <c r="A264" s="358"/>
      <c r="B264" s="358"/>
      <c r="C264" s="359"/>
      <c r="D264" s="359">
        <v>1762</v>
      </c>
      <c r="E264" s="359" t="s">
        <v>686</v>
      </c>
      <c r="F264" s="360" t="s">
        <v>687</v>
      </c>
    </row>
    <row r="265" spans="1:6" s="357" customFormat="1" ht="15" customHeight="1">
      <c r="A265" s="358"/>
      <c r="B265" s="358"/>
      <c r="C265" s="359"/>
      <c r="D265" s="359">
        <v>1763</v>
      </c>
      <c r="E265" s="359" t="s">
        <v>688</v>
      </c>
      <c r="F265" s="360" t="s">
        <v>689</v>
      </c>
    </row>
    <row r="266" spans="1:6" s="357" customFormat="1" ht="15" customHeight="1">
      <c r="A266" s="358"/>
      <c r="B266" s="358"/>
      <c r="C266" s="359">
        <v>177</v>
      </c>
      <c r="D266" s="359"/>
      <c r="E266" s="359" t="s">
        <v>690</v>
      </c>
      <c r="F266" s="360"/>
    </row>
    <row r="267" spans="1:6" s="357" customFormat="1" ht="27" customHeight="1">
      <c r="A267" s="358"/>
      <c r="B267" s="358"/>
      <c r="C267" s="359"/>
      <c r="D267" s="359">
        <v>1771</v>
      </c>
      <c r="E267" s="359" t="s">
        <v>691</v>
      </c>
      <c r="F267" s="360" t="s">
        <v>692</v>
      </c>
    </row>
    <row r="268" spans="1:6" s="357" customFormat="1" ht="15" customHeight="1">
      <c r="A268" s="358"/>
      <c r="B268" s="358"/>
      <c r="C268" s="359"/>
      <c r="D268" s="359">
        <v>1772</v>
      </c>
      <c r="E268" s="359" t="s">
        <v>693</v>
      </c>
      <c r="F268" s="360" t="s">
        <v>694</v>
      </c>
    </row>
    <row r="269" spans="1:6" s="357" customFormat="1" ht="15" customHeight="1">
      <c r="A269" s="358"/>
      <c r="B269" s="358"/>
      <c r="C269" s="359"/>
      <c r="D269" s="359">
        <v>1773</v>
      </c>
      <c r="E269" s="359" t="s">
        <v>695</v>
      </c>
      <c r="F269" s="360" t="s">
        <v>696</v>
      </c>
    </row>
    <row r="270" spans="1:6" s="357" customFormat="1" ht="25.5" customHeight="1">
      <c r="A270" s="358"/>
      <c r="B270" s="358"/>
      <c r="C270" s="359"/>
      <c r="D270" s="359">
        <v>1779</v>
      </c>
      <c r="E270" s="359" t="s">
        <v>697</v>
      </c>
      <c r="F270" s="360" t="s">
        <v>698</v>
      </c>
    </row>
    <row r="271" spans="1:6" s="357" customFormat="1" ht="15" customHeight="1">
      <c r="A271" s="358"/>
      <c r="B271" s="358"/>
      <c r="C271" s="359">
        <v>178</v>
      </c>
      <c r="D271" s="359"/>
      <c r="E271" s="359" t="s">
        <v>699</v>
      </c>
      <c r="F271" s="360" t="s">
        <v>700</v>
      </c>
    </row>
    <row r="272" spans="1:6" s="357" customFormat="1" ht="27" customHeight="1">
      <c r="A272" s="358"/>
      <c r="B272" s="358"/>
      <c r="C272" s="359"/>
      <c r="D272" s="359">
        <v>1781</v>
      </c>
      <c r="E272" s="359" t="s">
        <v>701</v>
      </c>
      <c r="F272" s="360" t="s">
        <v>702</v>
      </c>
    </row>
    <row r="273" spans="1:6" s="357" customFormat="1" ht="15" customHeight="1">
      <c r="A273" s="358"/>
      <c r="B273" s="358"/>
      <c r="C273" s="359"/>
      <c r="D273" s="359">
        <v>1782</v>
      </c>
      <c r="E273" s="359" t="s">
        <v>703</v>
      </c>
      <c r="F273" s="360" t="s">
        <v>704</v>
      </c>
    </row>
    <row r="274" spans="1:6" s="357" customFormat="1" ht="15" customHeight="1">
      <c r="A274" s="358"/>
      <c r="B274" s="358"/>
      <c r="C274" s="359"/>
      <c r="D274" s="359">
        <v>1783</v>
      </c>
      <c r="E274" s="359" t="s">
        <v>705</v>
      </c>
      <c r="F274" s="360" t="s">
        <v>706</v>
      </c>
    </row>
    <row r="275" spans="1:6" s="357" customFormat="1" ht="15" customHeight="1">
      <c r="A275" s="358"/>
      <c r="B275" s="358"/>
      <c r="C275" s="359"/>
      <c r="D275" s="359">
        <v>1784</v>
      </c>
      <c r="E275" s="359" t="s">
        <v>707</v>
      </c>
      <c r="F275" s="360" t="s">
        <v>708</v>
      </c>
    </row>
    <row r="276" spans="1:6" s="357" customFormat="1" ht="27" customHeight="1">
      <c r="A276" s="358"/>
      <c r="B276" s="358"/>
      <c r="C276" s="359"/>
      <c r="D276" s="359">
        <v>1789</v>
      </c>
      <c r="E276" s="359" t="s">
        <v>709</v>
      </c>
      <c r="F276" s="360" t="s">
        <v>710</v>
      </c>
    </row>
    <row r="277" spans="1:6" s="357" customFormat="1" ht="15" customHeight="1">
      <c r="A277" s="358"/>
      <c r="B277" s="358">
        <v>18</v>
      </c>
      <c r="C277" s="359"/>
      <c r="D277" s="359"/>
      <c r="E277" s="359" t="s">
        <v>711</v>
      </c>
      <c r="F277" s="360"/>
    </row>
    <row r="278" spans="1:6" s="357" customFormat="1" ht="15" customHeight="1">
      <c r="A278" s="358"/>
      <c r="B278" s="358"/>
      <c r="C278" s="359">
        <v>181</v>
      </c>
      <c r="D278" s="359"/>
      <c r="E278" s="359" t="s">
        <v>712</v>
      </c>
      <c r="F278" s="360" t="s">
        <v>713</v>
      </c>
    </row>
    <row r="279" spans="1:6" s="357" customFormat="1" ht="15" customHeight="1">
      <c r="A279" s="358"/>
      <c r="B279" s="358"/>
      <c r="C279" s="359"/>
      <c r="D279" s="359">
        <v>1811</v>
      </c>
      <c r="E279" s="359" t="s">
        <v>714</v>
      </c>
      <c r="F279" s="360" t="s">
        <v>715</v>
      </c>
    </row>
    <row r="280" spans="1:6" s="357" customFormat="1" ht="15" customHeight="1">
      <c r="A280" s="358"/>
      <c r="B280" s="358"/>
      <c r="C280" s="359"/>
      <c r="D280" s="359">
        <v>1819</v>
      </c>
      <c r="E280" s="359" t="s">
        <v>716</v>
      </c>
      <c r="F280" s="360" t="s">
        <v>717</v>
      </c>
    </row>
    <row r="281" spans="1:6" s="357" customFormat="1" ht="15" customHeight="1">
      <c r="A281" s="358"/>
      <c r="B281" s="358"/>
      <c r="C281" s="359">
        <v>182</v>
      </c>
      <c r="D281" s="359"/>
      <c r="E281" s="359" t="s">
        <v>718</v>
      </c>
      <c r="F281" s="360" t="s">
        <v>719</v>
      </c>
    </row>
    <row r="282" spans="1:6" s="357" customFormat="1" ht="15" customHeight="1">
      <c r="A282" s="358"/>
      <c r="B282" s="358"/>
      <c r="C282" s="359"/>
      <c r="D282" s="359">
        <v>1821</v>
      </c>
      <c r="E282" s="359" t="s">
        <v>720</v>
      </c>
      <c r="F282" s="360" t="s">
        <v>721</v>
      </c>
    </row>
    <row r="283" spans="1:6" s="357" customFormat="1" ht="15" customHeight="1">
      <c r="A283" s="358"/>
      <c r="B283" s="358"/>
      <c r="C283" s="359"/>
      <c r="D283" s="359">
        <v>1829</v>
      </c>
      <c r="E283" s="359" t="s">
        <v>722</v>
      </c>
      <c r="F283" s="360" t="s">
        <v>723</v>
      </c>
    </row>
    <row r="284" spans="1:6" s="357" customFormat="1" ht="15" customHeight="1">
      <c r="A284" s="358"/>
      <c r="B284" s="358"/>
      <c r="C284" s="359">
        <v>183</v>
      </c>
      <c r="D284" s="359">
        <v>1830</v>
      </c>
      <c r="E284" s="359" t="s">
        <v>724</v>
      </c>
      <c r="F284" s="360" t="s">
        <v>725</v>
      </c>
    </row>
    <row r="285" spans="1:6" s="357" customFormat="1" ht="15" customHeight="1">
      <c r="A285" s="358"/>
      <c r="B285" s="358">
        <v>19</v>
      </c>
      <c r="C285" s="359"/>
      <c r="D285" s="359"/>
      <c r="E285" s="359" t="s">
        <v>726</v>
      </c>
      <c r="F285" s="360"/>
    </row>
    <row r="286" spans="1:6" s="357" customFormat="1" ht="15" customHeight="1">
      <c r="A286" s="358"/>
      <c r="B286" s="358"/>
      <c r="C286" s="359">
        <v>191</v>
      </c>
      <c r="D286" s="359">
        <v>1910</v>
      </c>
      <c r="E286" s="359" t="s">
        <v>727</v>
      </c>
      <c r="F286" s="360" t="s">
        <v>728</v>
      </c>
    </row>
    <row r="287" spans="1:6" s="357" customFormat="1" ht="15" customHeight="1">
      <c r="A287" s="358"/>
      <c r="B287" s="358"/>
      <c r="C287" s="359">
        <v>192</v>
      </c>
      <c r="D287" s="359"/>
      <c r="E287" s="359" t="s">
        <v>729</v>
      </c>
      <c r="F287" s="360"/>
    </row>
    <row r="288" spans="1:6" s="357" customFormat="1" ht="15" customHeight="1">
      <c r="A288" s="358"/>
      <c r="B288" s="358"/>
      <c r="C288" s="359"/>
      <c r="D288" s="359">
        <v>1921</v>
      </c>
      <c r="E288" s="359" t="s">
        <v>730</v>
      </c>
      <c r="F288" s="360" t="s">
        <v>731</v>
      </c>
    </row>
    <row r="289" spans="1:6" s="357" customFormat="1" ht="26.25" customHeight="1">
      <c r="A289" s="358"/>
      <c r="B289" s="358"/>
      <c r="C289" s="359"/>
      <c r="D289" s="359">
        <v>1922</v>
      </c>
      <c r="E289" s="359" t="s">
        <v>732</v>
      </c>
      <c r="F289" s="360" t="s">
        <v>733</v>
      </c>
    </row>
    <row r="290" spans="1:6" s="357" customFormat="1" ht="15" customHeight="1">
      <c r="A290" s="358"/>
      <c r="B290" s="358"/>
      <c r="C290" s="359"/>
      <c r="D290" s="359">
        <v>1923</v>
      </c>
      <c r="E290" s="359" t="s">
        <v>734</v>
      </c>
      <c r="F290" s="360" t="s">
        <v>735</v>
      </c>
    </row>
    <row r="291" spans="1:6" s="357" customFormat="1" ht="15" customHeight="1">
      <c r="A291" s="358"/>
      <c r="B291" s="358"/>
      <c r="C291" s="359"/>
      <c r="D291" s="359">
        <v>1929</v>
      </c>
      <c r="E291" s="359" t="s">
        <v>736</v>
      </c>
      <c r="F291" s="360" t="s">
        <v>737</v>
      </c>
    </row>
    <row r="292" spans="1:6" s="357" customFormat="1" ht="15" customHeight="1">
      <c r="A292" s="358"/>
      <c r="B292" s="358"/>
      <c r="C292" s="359">
        <v>193</v>
      </c>
      <c r="D292" s="359"/>
      <c r="E292" s="359" t="s">
        <v>738</v>
      </c>
      <c r="F292" s="360"/>
    </row>
    <row r="293" spans="1:6" s="357" customFormat="1" ht="15" customHeight="1">
      <c r="A293" s="358"/>
      <c r="B293" s="358"/>
      <c r="C293" s="359"/>
      <c r="D293" s="359">
        <v>1931</v>
      </c>
      <c r="E293" s="359" t="s">
        <v>739</v>
      </c>
      <c r="F293" s="360" t="s">
        <v>740</v>
      </c>
    </row>
    <row r="294" spans="1:6" s="357" customFormat="1" ht="15" customHeight="1">
      <c r="A294" s="358"/>
      <c r="B294" s="358"/>
      <c r="C294" s="359"/>
      <c r="D294" s="359">
        <v>1932</v>
      </c>
      <c r="E294" s="359" t="s">
        <v>741</v>
      </c>
      <c r="F294" s="360" t="s">
        <v>742</v>
      </c>
    </row>
    <row r="295" spans="1:6" s="357" customFormat="1" ht="15" customHeight="1">
      <c r="A295" s="358"/>
      <c r="B295" s="358"/>
      <c r="C295" s="359"/>
      <c r="D295" s="359">
        <v>1939</v>
      </c>
      <c r="E295" s="359" t="s">
        <v>743</v>
      </c>
      <c r="F295" s="360" t="s">
        <v>744</v>
      </c>
    </row>
    <row r="296" spans="1:6" s="357" customFormat="1" ht="15" customHeight="1">
      <c r="A296" s="358"/>
      <c r="B296" s="358"/>
      <c r="C296" s="359">
        <v>194</v>
      </c>
      <c r="D296" s="359"/>
      <c r="E296" s="359" t="s">
        <v>745</v>
      </c>
      <c r="F296" s="360"/>
    </row>
    <row r="297" spans="1:6" s="357" customFormat="1" ht="15" customHeight="1">
      <c r="A297" s="358"/>
      <c r="B297" s="358"/>
      <c r="C297" s="359"/>
      <c r="D297" s="359">
        <v>1941</v>
      </c>
      <c r="E297" s="359" t="s">
        <v>746</v>
      </c>
      <c r="F297" s="360" t="s">
        <v>747</v>
      </c>
    </row>
    <row r="298" spans="1:6" s="357" customFormat="1" ht="15" customHeight="1">
      <c r="A298" s="358"/>
      <c r="B298" s="358"/>
      <c r="C298" s="359"/>
      <c r="D298" s="359">
        <v>1942</v>
      </c>
      <c r="E298" s="359" t="s">
        <v>748</v>
      </c>
      <c r="F298" s="360" t="s">
        <v>749</v>
      </c>
    </row>
    <row r="299" spans="1:6" s="357" customFormat="1" ht="15" customHeight="1">
      <c r="A299" s="358"/>
      <c r="B299" s="358"/>
      <c r="C299" s="359">
        <v>195</v>
      </c>
      <c r="D299" s="359"/>
      <c r="E299" s="359" t="s">
        <v>750</v>
      </c>
      <c r="F299" s="360" t="s">
        <v>751</v>
      </c>
    </row>
    <row r="300" spans="1:6" s="357" customFormat="1" ht="15" customHeight="1">
      <c r="A300" s="358"/>
      <c r="B300" s="358"/>
      <c r="C300" s="359"/>
      <c r="D300" s="359">
        <v>1951</v>
      </c>
      <c r="E300" s="359" t="s">
        <v>752</v>
      </c>
      <c r="F300" s="360" t="s">
        <v>753</v>
      </c>
    </row>
    <row r="301" spans="1:6" s="357" customFormat="1" ht="27.75" customHeight="1">
      <c r="A301" s="358"/>
      <c r="B301" s="358"/>
      <c r="C301" s="359"/>
      <c r="D301" s="359">
        <v>1952</v>
      </c>
      <c r="E301" s="359" t="s">
        <v>754</v>
      </c>
      <c r="F301" s="360" t="s">
        <v>755</v>
      </c>
    </row>
    <row r="302" spans="1:6" s="357" customFormat="1" ht="15" customHeight="1">
      <c r="A302" s="358"/>
      <c r="B302" s="358"/>
      <c r="C302" s="359"/>
      <c r="D302" s="359">
        <v>1953</v>
      </c>
      <c r="E302" s="359" t="s">
        <v>756</v>
      </c>
      <c r="F302" s="360" t="s">
        <v>757</v>
      </c>
    </row>
    <row r="303" spans="1:6" s="357" customFormat="1" ht="15" customHeight="1">
      <c r="A303" s="358"/>
      <c r="B303" s="358"/>
      <c r="C303" s="359"/>
      <c r="D303" s="359">
        <v>1954</v>
      </c>
      <c r="E303" s="359" t="s">
        <v>758</v>
      </c>
      <c r="F303" s="360" t="s">
        <v>759</v>
      </c>
    </row>
    <row r="304" spans="1:6" s="357" customFormat="1" ht="15" customHeight="1">
      <c r="A304" s="358"/>
      <c r="B304" s="358"/>
      <c r="C304" s="359"/>
      <c r="D304" s="359">
        <v>1959</v>
      </c>
      <c r="E304" s="359" t="s">
        <v>760</v>
      </c>
      <c r="F304" s="360"/>
    </row>
    <row r="305" spans="1:6" s="357" customFormat="1" ht="15" customHeight="1">
      <c r="A305" s="358"/>
      <c r="B305" s="358">
        <v>20</v>
      </c>
      <c r="C305" s="359"/>
      <c r="D305" s="359"/>
      <c r="E305" s="359" t="s">
        <v>761</v>
      </c>
      <c r="F305" s="360"/>
    </row>
    <row r="306" spans="1:6" s="357" customFormat="1" ht="15" customHeight="1">
      <c r="A306" s="358"/>
      <c r="B306" s="358"/>
      <c r="C306" s="359">
        <v>201</v>
      </c>
      <c r="D306" s="359"/>
      <c r="E306" s="359" t="s">
        <v>762</v>
      </c>
      <c r="F306" s="360"/>
    </row>
    <row r="307" spans="1:6" s="357" customFormat="1" ht="26.25" customHeight="1">
      <c r="A307" s="358"/>
      <c r="B307" s="358"/>
      <c r="C307" s="359"/>
      <c r="D307" s="359">
        <v>2011</v>
      </c>
      <c r="E307" s="359" t="s">
        <v>763</v>
      </c>
      <c r="F307" s="360" t="s">
        <v>764</v>
      </c>
    </row>
    <row r="308" spans="1:6" s="357" customFormat="1" ht="15" customHeight="1">
      <c r="A308" s="358"/>
      <c r="B308" s="358"/>
      <c r="C308" s="359"/>
      <c r="D308" s="359">
        <v>2012</v>
      </c>
      <c r="E308" s="359" t="s">
        <v>765</v>
      </c>
      <c r="F308" s="360" t="s">
        <v>766</v>
      </c>
    </row>
    <row r="309" spans="1:6" s="357" customFormat="1" ht="24.75" customHeight="1">
      <c r="A309" s="358"/>
      <c r="B309" s="358"/>
      <c r="C309" s="359"/>
      <c r="D309" s="359">
        <v>2013</v>
      </c>
      <c r="E309" s="359" t="s">
        <v>767</v>
      </c>
      <c r="F309" s="360" t="s">
        <v>768</v>
      </c>
    </row>
    <row r="310" spans="1:6" s="357" customFormat="1" ht="15" customHeight="1">
      <c r="A310" s="358"/>
      <c r="B310" s="358"/>
      <c r="C310" s="359"/>
      <c r="D310" s="359">
        <v>2019</v>
      </c>
      <c r="E310" s="359" t="s">
        <v>769</v>
      </c>
      <c r="F310" s="360" t="s">
        <v>770</v>
      </c>
    </row>
    <row r="311" spans="1:6" s="357" customFormat="1" ht="24.75" customHeight="1">
      <c r="A311" s="358"/>
      <c r="B311" s="358"/>
      <c r="C311" s="359">
        <v>202</v>
      </c>
      <c r="D311" s="359"/>
      <c r="E311" s="359" t="s">
        <v>771</v>
      </c>
      <c r="F311" s="360" t="s">
        <v>772</v>
      </c>
    </row>
    <row r="312" spans="1:6" s="357" customFormat="1" ht="15" customHeight="1">
      <c r="A312" s="358"/>
      <c r="B312" s="358"/>
      <c r="C312" s="359"/>
      <c r="D312" s="359">
        <v>2021</v>
      </c>
      <c r="E312" s="359" t="s">
        <v>773</v>
      </c>
      <c r="F312" s="360" t="s">
        <v>774</v>
      </c>
    </row>
    <row r="313" spans="1:6" s="357" customFormat="1" ht="15" customHeight="1">
      <c r="A313" s="358"/>
      <c r="B313" s="358"/>
      <c r="C313" s="359"/>
      <c r="D313" s="359">
        <v>2022</v>
      </c>
      <c r="E313" s="359" t="s">
        <v>775</v>
      </c>
      <c r="F313" s="360" t="s">
        <v>776</v>
      </c>
    </row>
    <row r="314" spans="1:6" s="357" customFormat="1" ht="15" customHeight="1">
      <c r="A314" s="358"/>
      <c r="B314" s="358"/>
      <c r="C314" s="359"/>
      <c r="D314" s="359">
        <v>2023</v>
      </c>
      <c r="E314" s="359" t="s">
        <v>777</v>
      </c>
      <c r="F314" s="360" t="s">
        <v>778</v>
      </c>
    </row>
    <row r="315" spans="1:6" s="357" customFormat="1" ht="15" customHeight="1">
      <c r="A315" s="358"/>
      <c r="B315" s="358"/>
      <c r="C315" s="359"/>
      <c r="D315" s="359">
        <v>2029</v>
      </c>
      <c r="E315" s="359" t="s">
        <v>779</v>
      </c>
      <c r="F315" s="360" t="s">
        <v>780</v>
      </c>
    </row>
    <row r="316" spans="1:6" s="357" customFormat="1" ht="15" customHeight="1">
      <c r="A316" s="358"/>
      <c r="B316" s="358"/>
      <c r="C316" s="359">
        <v>203</v>
      </c>
      <c r="D316" s="359"/>
      <c r="E316" s="359" t="s">
        <v>781</v>
      </c>
      <c r="F316" s="360" t="s">
        <v>782</v>
      </c>
    </row>
    <row r="317" spans="1:6" s="357" customFormat="1" ht="15" customHeight="1">
      <c r="A317" s="358"/>
      <c r="B317" s="358"/>
      <c r="C317" s="359"/>
      <c r="D317" s="359">
        <v>2031</v>
      </c>
      <c r="E317" s="359" t="s">
        <v>783</v>
      </c>
      <c r="F317" s="360" t="s">
        <v>784</v>
      </c>
    </row>
    <row r="318" spans="1:6" s="357" customFormat="1" ht="15" customHeight="1">
      <c r="A318" s="358"/>
      <c r="B318" s="358"/>
      <c r="C318" s="359"/>
      <c r="D318" s="359">
        <v>2032</v>
      </c>
      <c r="E318" s="359" t="s">
        <v>785</v>
      </c>
      <c r="F318" s="360"/>
    </row>
    <row r="319" spans="1:6" s="357" customFormat="1" ht="15" customHeight="1">
      <c r="A319" s="358"/>
      <c r="B319" s="358"/>
      <c r="C319" s="359"/>
      <c r="D319" s="359">
        <v>2033</v>
      </c>
      <c r="E319" s="359" t="s">
        <v>786</v>
      </c>
      <c r="F319" s="360"/>
    </row>
    <row r="320" spans="1:6" s="357" customFormat="1" ht="15" customHeight="1">
      <c r="A320" s="358"/>
      <c r="B320" s="358"/>
      <c r="C320" s="359"/>
      <c r="D320" s="359">
        <v>2034</v>
      </c>
      <c r="E320" s="359" t="s">
        <v>787</v>
      </c>
      <c r="F320" s="360"/>
    </row>
    <row r="321" spans="1:6" s="357" customFormat="1" ht="15" customHeight="1">
      <c r="A321" s="358"/>
      <c r="B321" s="358"/>
      <c r="C321" s="359"/>
      <c r="D321" s="359">
        <v>2035</v>
      </c>
      <c r="E321" s="359" t="s">
        <v>788</v>
      </c>
      <c r="F321" s="360"/>
    </row>
    <row r="322" spans="1:6" s="357" customFormat="1" ht="24.75" customHeight="1">
      <c r="A322" s="358"/>
      <c r="B322" s="358"/>
      <c r="C322" s="359"/>
      <c r="D322" s="359">
        <v>2039</v>
      </c>
      <c r="E322" s="359" t="s">
        <v>789</v>
      </c>
      <c r="F322" s="360" t="s">
        <v>790</v>
      </c>
    </row>
    <row r="323" spans="1:6" s="357" customFormat="1" ht="15" customHeight="1">
      <c r="A323" s="358"/>
      <c r="B323" s="358"/>
      <c r="C323" s="359">
        <v>204</v>
      </c>
      <c r="D323" s="359"/>
      <c r="E323" s="359" t="s">
        <v>791</v>
      </c>
      <c r="F323" s="360" t="s">
        <v>792</v>
      </c>
    </row>
    <row r="324" spans="1:6" s="357" customFormat="1" ht="24.75" customHeight="1">
      <c r="A324" s="358"/>
      <c r="B324" s="358"/>
      <c r="C324" s="359"/>
      <c r="D324" s="359">
        <v>2041</v>
      </c>
      <c r="E324" s="359" t="s">
        <v>793</v>
      </c>
      <c r="F324" s="360" t="s">
        <v>794</v>
      </c>
    </row>
    <row r="325" spans="1:6" s="357" customFormat="1" ht="15" customHeight="1">
      <c r="A325" s="358"/>
      <c r="B325" s="358"/>
      <c r="C325" s="359"/>
      <c r="D325" s="359">
        <v>2042</v>
      </c>
      <c r="E325" s="359" t="s">
        <v>795</v>
      </c>
      <c r="F325" s="360"/>
    </row>
    <row r="326" spans="1:6" s="357" customFormat="1" ht="15" customHeight="1">
      <c r="A326" s="358"/>
      <c r="B326" s="358"/>
      <c r="C326" s="359"/>
      <c r="D326" s="359">
        <v>2043</v>
      </c>
      <c r="E326" s="359" t="s">
        <v>796</v>
      </c>
      <c r="F326" s="360"/>
    </row>
    <row r="327" spans="1:6" s="357" customFormat="1" ht="15" customHeight="1">
      <c r="A327" s="358"/>
      <c r="B327" s="358"/>
      <c r="C327" s="359"/>
      <c r="D327" s="359">
        <v>2049</v>
      </c>
      <c r="E327" s="359" t="s">
        <v>797</v>
      </c>
      <c r="F327" s="360"/>
    </row>
    <row r="328" spans="1:6" s="357" customFormat="1" ht="24" customHeight="1">
      <c r="A328" s="358"/>
      <c r="B328" s="358">
        <v>21</v>
      </c>
      <c r="C328" s="359"/>
      <c r="D328" s="359"/>
      <c r="E328" s="359" t="s">
        <v>798</v>
      </c>
      <c r="F328" s="360" t="s">
        <v>799</v>
      </c>
    </row>
    <row r="329" spans="1:6" s="357" customFormat="1" ht="15" customHeight="1">
      <c r="A329" s="358"/>
      <c r="B329" s="358"/>
      <c r="C329" s="359">
        <v>211</v>
      </c>
      <c r="D329" s="359">
        <v>2110</v>
      </c>
      <c r="E329" s="359" t="s">
        <v>800</v>
      </c>
      <c r="F329" s="360" t="s">
        <v>801</v>
      </c>
    </row>
    <row r="330" spans="1:6" s="357" customFormat="1" ht="16.5" customHeight="1">
      <c r="A330" s="358"/>
      <c r="B330" s="358"/>
      <c r="C330" s="359">
        <v>212</v>
      </c>
      <c r="D330" s="359">
        <v>2120</v>
      </c>
      <c r="E330" s="359" t="s">
        <v>802</v>
      </c>
      <c r="F330" s="360" t="s">
        <v>803</v>
      </c>
    </row>
    <row r="331" spans="1:6" s="357" customFormat="1" ht="26.25" customHeight="1">
      <c r="A331" s="358"/>
      <c r="B331" s="358"/>
      <c r="C331" s="359">
        <v>213</v>
      </c>
      <c r="D331" s="359">
        <v>2130</v>
      </c>
      <c r="E331" s="359" t="s">
        <v>804</v>
      </c>
      <c r="F331" s="360" t="s">
        <v>805</v>
      </c>
    </row>
    <row r="332" spans="1:6" s="357" customFormat="1" ht="15" customHeight="1">
      <c r="A332" s="358"/>
      <c r="B332" s="358"/>
      <c r="C332" s="359">
        <v>214</v>
      </c>
      <c r="D332" s="359">
        <v>2140</v>
      </c>
      <c r="E332" s="359" t="s">
        <v>806</v>
      </c>
      <c r="F332" s="360" t="s">
        <v>807</v>
      </c>
    </row>
    <row r="333" spans="1:6" s="357" customFormat="1" ht="41.25" customHeight="1">
      <c r="A333" s="358"/>
      <c r="B333" s="358"/>
      <c r="C333" s="359">
        <v>219</v>
      </c>
      <c r="D333" s="359">
        <v>2190</v>
      </c>
      <c r="E333" s="359" t="s">
        <v>808</v>
      </c>
      <c r="F333" s="360" t="s">
        <v>809</v>
      </c>
    </row>
    <row r="334" spans="1:6" s="357" customFormat="1" ht="15" customHeight="1">
      <c r="A334" s="358"/>
      <c r="B334" s="358">
        <v>22</v>
      </c>
      <c r="C334" s="359"/>
      <c r="D334" s="359"/>
      <c r="E334" s="359" t="s">
        <v>810</v>
      </c>
      <c r="F334" s="360"/>
    </row>
    <row r="335" spans="1:6" s="357" customFormat="1" ht="15" customHeight="1">
      <c r="A335" s="358"/>
      <c r="B335" s="358"/>
      <c r="C335" s="359">
        <v>221</v>
      </c>
      <c r="D335" s="359"/>
      <c r="E335" s="359" t="s">
        <v>811</v>
      </c>
      <c r="F335" s="360" t="s">
        <v>812</v>
      </c>
    </row>
    <row r="336" spans="1:6" s="357" customFormat="1" ht="15" customHeight="1">
      <c r="A336" s="358"/>
      <c r="B336" s="358"/>
      <c r="C336" s="359"/>
      <c r="D336" s="359">
        <v>2211</v>
      </c>
      <c r="E336" s="359" t="s">
        <v>813</v>
      </c>
      <c r="F336" s="360"/>
    </row>
    <row r="337" spans="1:6" s="357" customFormat="1" ht="15" customHeight="1">
      <c r="A337" s="358"/>
      <c r="B337" s="358"/>
      <c r="C337" s="359"/>
      <c r="D337" s="359">
        <v>2212</v>
      </c>
      <c r="E337" s="359" t="s">
        <v>814</v>
      </c>
      <c r="F337" s="360"/>
    </row>
    <row r="338" spans="1:6" s="357" customFormat="1" ht="15" customHeight="1">
      <c r="A338" s="358"/>
      <c r="B338" s="358"/>
      <c r="C338" s="359">
        <v>222</v>
      </c>
      <c r="D338" s="359"/>
      <c r="E338" s="359" t="s">
        <v>815</v>
      </c>
      <c r="F338" s="360" t="s">
        <v>816</v>
      </c>
    </row>
    <row r="339" spans="1:6" s="357" customFormat="1" ht="15" customHeight="1">
      <c r="A339" s="358"/>
      <c r="B339" s="358"/>
      <c r="C339" s="359"/>
      <c r="D339" s="359">
        <v>2221</v>
      </c>
      <c r="E339" s="359" t="s">
        <v>817</v>
      </c>
      <c r="F339" s="360"/>
    </row>
    <row r="340" spans="1:6" s="357" customFormat="1" ht="15" customHeight="1">
      <c r="A340" s="358"/>
      <c r="B340" s="358"/>
      <c r="C340" s="359"/>
      <c r="D340" s="359">
        <v>2222</v>
      </c>
      <c r="E340" s="359" t="s">
        <v>818</v>
      </c>
      <c r="F340" s="360" t="s">
        <v>819</v>
      </c>
    </row>
    <row r="341" spans="1:6" s="357" customFormat="1" ht="15" customHeight="1">
      <c r="A341" s="358"/>
      <c r="B341" s="358"/>
      <c r="C341" s="359"/>
      <c r="D341" s="359">
        <v>2223</v>
      </c>
      <c r="E341" s="359" t="s">
        <v>820</v>
      </c>
      <c r="F341" s="360" t="s">
        <v>821</v>
      </c>
    </row>
    <row r="342" spans="1:6" s="357" customFormat="1" ht="15" customHeight="1">
      <c r="A342" s="358"/>
      <c r="B342" s="358"/>
      <c r="C342" s="359">
        <v>223</v>
      </c>
      <c r="D342" s="359"/>
      <c r="E342" s="359" t="s">
        <v>822</v>
      </c>
      <c r="F342" s="360" t="s">
        <v>823</v>
      </c>
    </row>
    <row r="343" spans="1:6" s="357" customFormat="1" ht="15" customHeight="1">
      <c r="A343" s="358"/>
      <c r="B343" s="358"/>
      <c r="C343" s="359"/>
      <c r="D343" s="359">
        <v>2231</v>
      </c>
      <c r="E343" s="359" t="s">
        <v>824</v>
      </c>
      <c r="F343" s="360"/>
    </row>
    <row r="344" spans="1:6" s="357" customFormat="1" ht="15" customHeight="1">
      <c r="A344" s="358"/>
      <c r="B344" s="358"/>
      <c r="C344" s="359"/>
      <c r="D344" s="359">
        <v>2239</v>
      </c>
      <c r="E344" s="359" t="s">
        <v>825</v>
      </c>
      <c r="F344" s="360" t="s">
        <v>826</v>
      </c>
    </row>
    <row r="345" spans="1:6" s="357" customFormat="1" ht="15" customHeight="1">
      <c r="A345" s="358"/>
      <c r="B345" s="358">
        <v>23</v>
      </c>
      <c r="C345" s="359"/>
      <c r="D345" s="359"/>
      <c r="E345" s="359" t="s">
        <v>827</v>
      </c>
      <c r="F345" s="360"/>
    </row>
    <row r="346" spans="1:6" s="357" customFormat="1" ht="15" customHeight="1">
      <c r="A346" s="358"/>
      <c r="B346" s="358"/>
      <c r="C346" s="359">
        <v>231</v>
      </c>
      <c r="D346" s="359"/>
      <c r="E346" s="359" t="s">
        <v>828</v>
      </c>
      <c r="F346" s="360"/>
    </row>
    <row r="347" spans="1:6" s="357" customFormat="1" ht="15" customHeight="1">
      <c r="A347" s="358"/>
      <c r="B347" s="358"/>
      <c r="C347" s="359"/>
      <c r="D347" s="359">
        <v>2311</v>
      </c>
      <c r="E347" s="359" t="s">
        <v>829</v>
      </c>
      <c r="F347" s="360"/>
    </row>
    <row r="348" spans="1:6" s="357" customFormat="1" ht="15" customHeight="1">
      <c r="A348" s="358"/>
      <c r="B348" s="358"/>
      <c r="C348" s="359"/>
      <c r="D348" s="359">
        <v>2312</v>
      </c>
      <c r="E348" s="359" t="s">
        <v>830</v>
      </c>
      <c r="F348" s="360" t="s">
        <v>831</v>
      </c>
    </row>
    <row r="349" spans="1:6" s="357" customFormat="1" ht="27.75" customHeight="1">
      <c r="A349" s="358"/>
      <c r="B349" s="358"/>
      <c r="C349" s="359"/>
      <c r="D349" s="359">
        <v>2319</v>
      </c>
      <c r="E349" s="359" t="s">
        <v>832</v>
      </c>
      <c r="F349" s="360" t="s">
        <v>833</v>
      </c>
    </row>
    <row r="350" spans="1:6" s="357" customFormat="1" ht="15" customHeight="1">
      <c r="A350" s="358"/>
      <c r="B350" s="358"/>
      <c r="C350" s="359">
        <v>232</v>
      </c>
      <c r="D350" s="359">
        <v>2320</v>
      </c>
      <c r="E350" s="359" t="s">
        <v>834</v>
      </c>
      <c r="F350" s="360" t="s">
        <v>835</v>
      </c>
    </row>
    <row r="351" spans="1:6" s="357" customFormat="1" ht="15" customHeight="1">
      <c r="A351" s="358"/>
      <c r="B351" s="358"/>
      <c r="C351" s="359">
        <v>233</v>
      </c>
      <c r="D351" s="359">
        <v>2330</v>
      </c>
      <c r="E351" s="359" t="s">
        <v>836</v>
      </c>
      <c r="F351" s="360" t="s">
        <v>837</v>
      </c>
    </row>
    <row r="352" spans="1:6" s="357" customFormat="1" ht="15" customHeight="1">
      <c r="A352" s="358"/>
      <c r="B352" s="358">
        <v>24</v>
      </c>
      <c r="C352" s="359"/>
      <c r="D352" s="359"/>
      <c r="E352" s="359" t="s">
        <v>838</v>
      </c>
      <c r="F352" s="360"/>
    </row>
    <row r="353" spans="1:6" s="357" customFormat="1" ht="15" customHeight="1">
      <c r="A353" s="358"/>
      <c r="B353" s="358"/>
      <c r="C353" s="359">
        <v>241</v>
      </c>
      <c r="D353" s="359"/>
      <c r="E353" s="359" t="s">
        <v>839</v>
      </c>
      <c r="F353" s="360"/>
    </row>
    <row r="354" spans="1:6" s="357" customFormat="1" ht="15" customHeight="1">
      <c r="A354" s="358"/>
      <c r="B354" s="358"/>
      <c r="C354" s="359"/>
      <c r="D354" s="359">
        <v>2411</v>
      </c>
      <c r="E354" s="359" t="s">
        <v>840</v>
      </c>
      <c r="F354" s="360" t="s">
        <v>841</v>
      </c>
    </row>
    <row r="355" spans="1:6" s="357" customFormat="1" ht="15" customHeight="1">
      <c r="A355" s="358"/>
      <c r="B355" s="358"/>
      <c r="C355" s="359"/>
      <c r="D355" s="359">
        <v>2412</v>
      </c>
      <c r="E355" s="359" t="s">
        <v>842</v>
      </c>
      <c r="F355" s="360" t="s">
        <v>843</v>
      </c>
    </row>
    <row r="356" spans="1:6" s="357" customFormat="1" ht="15" customHeight="1">
      <c r="A356" s="358"/>
      <c r="B356" s="358"/>
      <c r="C356" s="359"/>
      <c r="D356" s="359">
        <v>2413</v>
      </c>
      <c r="E356" s="359" t="s">
        <v>844</v>
      </c>
      <c r="F356" s="360" t="s">
        <v>845</v>
      </c>
    </row>
    <row r="357" spans="1:6" s="357" customFormat="1" ht="15" customHeight="1">
      <c r="A357" s="358"/>
      <c r="B357" s="358"/>
      <c r="C357" s="359"/>
      <c r="D357" s="359">
        <v>2414</v>
      </c>
      <c r="E357" s="359" t="s">
        <v>846</v>
      </c>
      <c r="F357" s="360"/>
    </row>
    <row r="358" spans="1:6" s="357" customFormat="1" ht="15" customHeight="1">
      <c r="A358" s="358"/>
      <c r="B358" s="358"/>
      <c r="C358" s="359"/>
      <c r="D358" s="359">
        <v>2419</v>
      </c>
      <c r="E358" s="359" t="s">
        <v>847</v>
      </c>
      <c r="F358" s="360" t="s">
        <v>848</v>
      </c>
    </row>
    <row r="359" spans="1:6" s="357" customFormat="1" ht="15" customHeight="1">
      <c r="A359" s="358"/>
      <c r="B359" s="358"/>
      <c r="C359" s="359">
        <v>242</v>
      </c>
      <c r="D359" s="359"/>
      <c r="E359" s="359" t="s">
        <v>849</v>
      </c>
      <c r="F359" s="360" t="s">
        <v>850</v>
      </c>
    </row>
    <row r="360" spans="1:6" s="357" customFormat="1" ht="15" customHeight="1">
      <c r="A360" s="358"/>
      <c r="B360" s="358"/>
      <c r="C360" s="359"/>
      <c r="D360" s="359">
        <v>2421</v>
      </c>
      <c r="E360" s="359" t="s">
        <v>851</v>
      </c>
      <c r="F360" s="360"/>
    </row>
    <row r="361" spans="1:6" s="357" customFormat="1" ht="15" customHeight="1">
      <c r="A361" s="358"/>
      <c r="B361" s="358"/>
      <c r="C361" s="359"/>
      <c r="D361" s="359">
        <v>2422</v>
      </c>
      <c r="E361" s="359" t="s">
        <v>852</v>
      </c>
      <c r="F361" s="360"/>
    </row>
    <row r="362" spans="1:6" s="357" customFormat="1" ht="15" customHeight="1">
      <c r="A362" s="358"/>
      <c r="B362" s="358"/>
      <c r="C362" s="359"/>
      <c r="D362" s="359">
        <v>2423</v>
      </c>
      <c r="E362" s="359" t="s">
        <v>853</v>
      </c>
      <c r="F362" s="360"/>
    </row>
    <row r="363" spans="1:6" s="357" customFormat="1" ht="15" customHeight="1">
      <c r="A363" s="358"/>
      <c r="B363" s="358"/>
      <c r="C363" s="359"/>
      <c r="D363" s="359">
        <v>2429</v>
      </c>
      <c r="E363" s="359" t="s">
        <v>854</v>
      </c>
      <c r="F363" s="360" t="s">
        <v>855</v>
      </c>
    </row>
    <row r="364" spans="1:6" s="357" customFormat="1" ht="15" customHeight="1">
      <c r="A364" s="358"/>
      <c r="B364" s="358"/>
      <c r="C364" s="359">
        <v>243</v>
      </c>
      <c r="D364" s="359"/>
      <c r="E364" s="359" t="s">
        <v>856</v>
      </c>
      <c r="F364" s="360"/>
    </row>
    <row r="365" spans="1:6" s="357" customFormat="1" ht="25.5" customHeight="1">
      <c r="A365" s="358"/>
      <c r="B365" s="358"/>
      <c r="C365" s="359"/>
      <c r="D365" s="359">
        <v>2431</v>
      </c>
      <c r="E365" s="359" t="s">
        <v>857</v>
      </c>
      <c r="F365" s="360" t="s">
        <v>858</v>
      </c>
    </row>
    <row r="366" spans="1:6" s="357" customFormat="1" ht="25.5" customHeight="1">
      <c r="A366" s="358"/>
      <c r="B366" s="358"/>
      <c r="C366" s="359"/>
      <c r="D366" s="359">
        <v>2432</v>
      </c>
      <c r="E366" s="359" t="s">
        <v>859</v>
      </c>
      <c r="F366" s="360" t="s">
        <v>860</v>
      </c>
    </row>
    <row r="367" spans="1:6" s="357" customFormat="1" ht="25.5" customHeight="1">
      <c r="A367" s="358"/>
      <c r="B367" s="358"/>
      <c r="C367" s="359"/>
      <c r="D367" s="359">
        <v>2433</v>
      </c>
      <c r="E367" s="359" t="s">
        <v>861</v>
      </c>
      <c r="F367" s="360" t="s">
        <v>862</v>
      </c>
    </row>
    <row r="368" spans="1:6" s="357" customFormat="1" ht="25.5" customHeight="1">
      <c r="A368" s="358"/>
      <c r="B368" s="358"/>
      <c r="C368" s="359"/>
      <c r="D368" s="359">
        <v>2434</v>
      </c>
      <c r="E368" s="359" t="s">
        <v>863</v>
      </c>
      <c r="F368" s="360" t="s">
        <v>864</v>
      </c>
    </row>
    <row r="369" spans="1:6" s="357" customFormat="1" ht="25.5" customHeight="1">
      <c r="A369" s="358"/>
      <c r="B369" s="358"/>
      <c r="C369" s="359"/>
      <c r="D369" s="359">
        <v>2435</v>
      </c>
      <c r="E369" s="359" t="s">
        <v>865</v>
      </c>
      <c r="F369" s="360" t="s">
        <v>866</v>
      </c>
    </row>
    <row r="370" spans="1:6" s="357" customFormat="1" ht="25.5" customHeight="1">
      <c r="A370" s="358"/>
      <c r="B370" s="358"/>
      <c r="C370" s="359"/>
      <c r="D370" s="359">
        <v>2436</v>
      </c>
      <c r="E370" s="359" t="s">
        <v>867</v>
      </c>
      <c r="F370" s="360" t="s">
        <v>868</v>
      </c>
    </row>
    <row r="371" spans="1:6" s="357" customFormat="1" ht="25.5" customHeight="1">
      <c r="A371" s="358"/>
      <c r="B371" s="358"/>
      <c r="C371" s="359"/>
      <c r="D371" s="359">
        <v>2437</v>
      </c>
      <c r="E371" s="359" t="s">
        <v>869</v>
      </c>
      <c r="F371" s="360" t="s">
        <v>870</v>
      </c>
    </row>
    <row r="372" spans="1:6" s="357" customFormat="1" ht="25.5" customHeight="1">
      <c r="A372" s="358"/>
      <c r="B372" s="358"/>
      <c r="C372" s="359"/>
      <c r="D372" s="359">
        <v>2438</v>
      </c>
      <c r="E372" s="359" t="s">
        <v>871</v>
      </c>
      <c r="F372" s="360" t="s">
        <v>872</v>
      </c>
    </row>
    <row r="373" spans="1:6" s="357" customFormat="1" ht="15" customHeight="1">
      <c r="A373" s="358"/>
      <c r="B373" s="358"/>
      <c r="C373" s="359"/>
      <c r="D373" s="359">
        <v>2439</v>
      </c>
      <c r="E373" s="359" t="s">
        <v>873</v>
      </c>
      <c r="F373" s="360"/>
    </row>
    <row r="374" spans="1:6" s="357" customFormat="1" ht="15" customHeight="1">
      <c r="A374" s="358"/>
      <c r="B374" s="358"/>
      <c r="C374" s="359">
        <v>244</v>
      </c>
      <c r="D374" s="359"/>
      <c r="E374" s="359" t="s">
        <v>874</v>
      </c>
      <c r="F374" s="360"/>
    </row>
    <row r="375" spans="1:6" s="357" customFormat="1" ht="15" customHeight="1">
      <c r="A375" s="358"/>
      <c r="B375" s="358"/>
      <c r="C375" s="359"/>
      <c r="D375" s="359">
        <v>2441</v>
      </c>
      <c r="E375" s="359" t="s">
        <v>875</v>
      </c>
      <c r="F375" s="360" t="s">
        <v>876</v>
      </c>
    </row>
    <row r="376" spans="1:6" s="357" customFormat="1" ht="15" customHeight="1">
      <c r="A376" s="358"/>
      <c r="B376" s="358"/>
      <c r="C376" s="359"/>
      <c r="D376" s="359">
        <v>2442</v>
      </c>
      <c r="E376" s="359" t="s">
        <v>877</v>
      </c>
      <c r="F376" s="360" t="s">
        <v>878</v>
      </c>
    </row>
    <row r="377" spans="1:6" s="357" customFormat="1" ht="15" customHeight="1">
      <c r="A377" s="358"/>
      <c r="B377" s="358"/>
      <c r="C377" s="359"/>
      <c r="D377" s="359">
        <v>2443</v>
      </c>
      <c r="E377" s="359" t="s">
        <v>879</v>
      </c>
      <c r="F377" s="360" t="s">
        <v>880</v>
      </c>
    </row>
    <row r="378" spans="1:6" s="357" customFormat="1" ht="15" customHeight="1">
      <c r="A378" s="358"/>
      <c r="B378" s="358"/>
      <c r="C378" s="359"/>
      <c r="D378" s="359">
        <v>2444</v>
      </c>
      <c r="E378" s="359" t="s">
        <v>881</v>
      </c>
      <c r="F378" s="360" t="s">
        <v>882</v>
      </c>
    </row>
    <row r="379" spans="1:6" s="357" customFormat="1" ht="15" customHeight="1">
      <c r="A379" s="358"/>
      <c r="B379" s="358"/>
      <c r="C379" s="359"/>
      <c r="D379" s="359">
        <v>2449</v>
      </c>
      <c r="E379" s="359" t="s">
        <v>883</v>
      </c>
      <c r="F379" s="360" t="s">
        <v>884</v>
      </c>
    </row>
    <row r="380" spans="1:6" s="357" customFormat="1" ht="15" customHeight="1">
      <c r="A380" s="358"/>
      <c r="B380" s="358"/>
      <c r="C380" s="359">
        <v>245</v>
      </c>
      <c r="D380" s="359"/>
      <c r="E380" s="359" t="s">
        <v>885</v>
      </c>
      <c r="F380" s="360" t="s">
        <v>886</v>
      </c>
    </row>
    <row r="381" spans="1:6" s="357" customFormat="1" ht="15" customHeight="1">
      <c r="A381" s="358"/>
      <c r="B381" s="358"/>
      <c r="C381" s="359"/>
      <c r="D381" s="359">
        <v>2451</v>
      </c>
      <c r="E381" s="359" t="s">
        <v>887</v>
      </c>
      <c r="F381" s="360" t="s">
        <v>888</v>
      </c>
    </row>
    <row r="382" spans="1:6" s="357" customFormat="1" ht="15" customHeight="1">
      <c r="A382" s="358"/>
      <c r="B382" s="358"/>
      <c r="C382" s="359"/>
      <c r="D382" s="359">
        <v>2452</v>
      </c>
      <c r="E382" s="359" t="s">
        <v>889</v>
      </c>
      <c r="F382" s="360" t="s">
        <v>890</v>
      </c>
    </row>
    <row r="383" spans="1:6" s="357" customFormat="1" ht="15" customHeight="1">
      <c r="A383" s="358"/>
      <c r="B383" s="358"/>
      <c r="C383" s="359"/>
      <c r="D383" s="359">
        <v>2453</v>
      </c>
      <c r="E383" s="359" t="s">
        <v>891</v>
      </c>
      <c r="F383" s="360" t="s">
        <v>892</v>
      </c>
    </row>
    <row r="384" spans="1:6" s="357" customFormat="1" ht="29.25" customHeight="1">
      <c r="A384" s="358"/>
      <c r="B384" s="358"/>
      <c r="C384" s="359"/>
      <c r="D384" s="359">
        <v>2454</v>
      </c>
      <c r="E384" s="359" t="s">
        <v>893</v>
      </c>
      <c r="F384" s="360" t="s">
        <v>894</v>
      </c>
    </row>
    <row r="385" spans="1:6" s="357" customFormat="1" ht="27.75" customHeight="1">
      <c r="A385" s="358"/>
      <c r="B385" s="358"/>
      <c r="C385" s="359"/>
      <c r="D385" s="359">
        <v>2455</v>
      </c>
      <c r="E385" s="359" t="s">
        <v>895</v>
      </c>
      <c r="F385" s="360" t="s">
        <v>896</v>
      </c>
    </row>
    <row r="386" spans="1:6" s="357" customFormat="1" ht="15" customHeight="1">
      <c r="A386" s="358"/>
      <c r="B386" s="358"/>
      <c r="C386" s="359"/>
      <c r="D386" s="359">
        <v>2456</v>
      </c>
      <c r="E386" s="359" t="s">
        <v>897</v>
      </c>
      <c r="F386" s="360" t="s">
        <v>898</v>
      </c>
    </row>
    <row r="387" spans="1:6" s="357" customFormat="1" ht="15" customHeight="1">
      <c r="A387" s="358"/>
      <c r="B387" s="358"/>
      <c r="C387" s="359"/>
      <c r="D387" s="359">
        <v>2459</v>
      </c>
      <c r="E387" s="359" t="s">
        <v>899</v>
      </c>
      <c r="F387" s="360"/>
    </row>
    <row r="388" spans="1:6" s="357" customFormat="1" ht="15" customHeight="1">
      <c r="A388" s="358"/>
      <c r="B388" s="358"/>
      <c r="C388" s="359">
        <v>246</v>
      </c>
      <c r="D388" s="359"/>
      <c r="E388" s="359" t="s">
        <v>900</v>
      </c>
      <c r="F388" s="360"/>
    </row>
    <row r="389" spans="1:6" s="357" customFormat="1" ht="15" customHeight="1">
      <c r="A389" s="358"/>
      <c r="B389" s="358"/>
      <c r="C389" s="359"/>
      <c r="D389" s="359">
        <v>2461</v>
      </c>
      <c r="E389" s="359" t="s">
        <v>901</v>
      </c>
      <c r="F389" s="360" t="s">
        <v>902</v>
      </c>
    </row>
    <row r="390" spans="1:6" s="357" customFormat="1" ht="15" customHeight="1">
      <c r="A390" s="358"/>
      <c r="B390" s="358"/>
      <c r="C390" s="359"/>
      <c r="D390" s="359">
        <v>2462</v>
      </c>
      <c r="E390" s="359" t="s">
        <v>903</v>
      </c>
      <c r="F390" s="360" t="s">
        <v>904</v>
      </c>
    </row>
    <row r="391" spans="1:6" s="357" customFormat="1" ht="15" customHeight="1">
      <c r="A391" s="358"/>
      <c r="B391" s="358"/>
      <c r="C391" s="359"/>
      <c r="D391" s="359">
        <v>2469</v>
      </c>
      <c r="E391" s="359" t="s">
        <v>905</v>
      </c>
      <c r="F391" s="360"/>
    </row>
    <row r="392" spans="1:6" s="357" customFormat="1" ht="15" customHeight="1">
      <c r="A392" s="358"/>
      <c r="B392" s="358">
        <v>25</v>
      </c>
      <c r="C392" s="359"/>
      <c r="D392" s="359"/>
      <c r="E392" s="359" t="s">
        <v>906</v>
      </c>
      <c r="F392" s="360"/>
    </row>
    <row r="393" spans="1:6" s="357" customFormat="1" ht="15" customHeight="1">
      <c r="A393" s="358"/>
      <c r="B393" s="358"/>
      <c r="C393" s="359">
        <v>251</v>
      </c>
      <c r="D393" s="359"/>
      <c r="E393" s="359" t="s">
        <v>907</v>
      </c>
      <c r="F393" s="360"/>
    </row>
    <row r="394" spans="1:6" s="357" customFormat="1" ht="15" customHeight="1">
      <c r="A394" s="358"/>
      <c r="B394" s="358"/>
      <c r="C394" s="359"/>
      <c r="D394" s="359">
        <v>2511</v>
      </c>
      <c r="E394" s="359" t="s">
        <v>908</v>
      </c>
      <c r="F394" s="360" t="s">
        <v>909</v>
      </c>
    </row>
    <row r="395" spans="1:6" s="357" customFormat="1" ht="15" customHeight="1">
      <c r="A395" s="358"/>
      <c r="B395" s="358"/>
      <c r="C395" s="359"/>
      <c r="D395" s="359">
        <v>2519</v>
      </c>
      <c r="E395" s="359" t="s">
        <v>910</v>
      </c>
      <c r="F395" s="360" t="s">
        <v>911</v>
      </c>
    </row>
    <row r="396" spans="1:6" s="357" customFormat="1" ht="15" customHeight="1">
      <c r="A396" s="358"/>
      <c r="B396" s="358"/>
      <c r="C396" s="359">
        <v>252</v>
      </c>
      <c r="D396" s="359"/>
      <c r="E396" s="359" t="s">
        <v>912</v>
      </c>
      <c r="F396" s="360"/>
    </row>
    <row r="397" spans="1:6" s="357" customFormat="1" ht="15" customHeight="1">
      <c r="A397" s="358"/>
      <c r="B397" s="358"/>
      <c r="C397" s="359"/>
      <c r="D397" s="359">
        <v>2521</v>
      </c>
      <c r="E397" s="359" t="s">
        <v>913</v>
      </c>
      <c r="F397" s="360" t="s">
        <v>914</v>
      </c>
    </row>
    <row r="398" spans="1:6" s="357" customFormat="1" ht="15" customHeight="1">
      <c r="A398" s="358"/>
      <c r="B398" s="358"/>
      <c r="C398" s="359"/>
      <c r="D398" s="359">
        <v>2522</v>
      </c>
      <c r="E398" s="359" t="s">
        <v>915</v>
      </c>
      <c r="F398" s="360"/>
    </row>
    <row r="399" spans="1:6" s="357" customFormat="1" ht="15" customHeight="1">
      <c r="A399" s="358"/>
      <c r="B399" s="358"/>
      <c r="C399" s="359"/>
      <c r="D399" s="359">
        <v>2523</v>
      </c>
      <c r="E399" s="359" t="s">
        <v>916</v>
      </c>
      <c r="F399" s="360" t="s">
        <v>917</v>
      </c>
    </row>
    <row r="400" spans="1:6" s="357" customFormat="1" ht="15" customHeight="1">
      <c r="A400" s="358"/>
      <c r="B400" s="358"/>
      <c r="C400" s="359"/>
      <c r="D400" s="359">
        <v>2524</v>
      </c>
      <c r="E400" s="359" t="s">
        <v>918</v>
      </c>
      <c r="F400" s="360" t="s">
        <v>919</v>
      </c>
    </row>
    <row r="401" spans="1:6" s="357" customFormat="1" ht="15" customHeight="1">
      <c r="A401" s="358"/>
      <c r="B401" s="358"/>
      <c r="C401" s="359"/>
      <c r="D401" s="359">
        <v>2529</v>
      </c>
      <c r="E401" s="359" t="s">
        <v>920</v>
      </c>
      <c r="F401" s="360" t="s">
        <v>921</v>
      </c>
    </row>
    <row r="402" spans="1:6" s="357" customFormat="1" ht="26.25" customHeight="1">
      <c r="A402" s="358"/>
      <c r="B402" s="358"/>
      <c r="C402" s="359">
        <v>253</v>
      </c>
      <c r="D402" s="359">
        <v>2530</v>
      </c>
      <c r="E402" s="359" t="s">
        <v>922</v>
      </c>
      <c r="F402" s="360" t="s">
        <v>923</v>
      </c>
    </row>
    <row r="403" spans="1:6" s="357" customFormat="1" ht="15" customHeight="1">
      <c r="A403" s="358"/>
      <c r="B403" s="358"/>
      <c r="C403" s="359">
        <v>254</v>
      </c>
      <c r="D403" s="359"/>
      <c r="E403" s="359" t="s">
        <v>924</v>
      </c>
      <c r="F403" s="360"/>
    </row>
    <row r="404" spans="1:6" s="357" customFormat="1" ht="24.75" customHeight="1">
      <c r="A404" s="358"/>
      <c r="B404" s="358"/>
      <c r="C404" s="359"/>
      <c r="D404" s="359">
        <v>2541</v>
      </c>
      <c r="E404" s="359" t="s">
        <v>925</v>
      </c>
      <c r="F404" s="360" t="s">
        <v>926</v>
      </c>
    </row>
    <row r="405" spans="1:6" s="357" customFormat="1" ht="24" customHeight="1">
      <c r="A405" s="358"/>
      <c r="B405" s="358"/>
      <c r="C405" s="359"/>
      <c r="D405" s="359">
        <v>2542</v>
      </c>
      <c r="E405" s="359" t="s">
        <v>927</v>
      </c>
      <c r="F405" s="360" t="s">
        <v>928</v>
      </c>
    </row>
    <row r="406" spans="1:6" s="357" customFormat="1" ht="15" customHeight="1">
      <c r="A406" s="358"/>
      <c r="B406" s="358">
        <v>26</v>
      </c>
      <c r="C406" s="359"/>
      <c r="D406" s="359"/>
      <c r="E406" s="359" t="s">
        <v>929</v>
      </c>
      <c r="F406" s="360"/>
    </row>
    <row r="407" spans="1:6" s="357" customFormat="1" ht="15" customHeight="1">
      <c r="A407" s="358"/>
      <c r="B407" s="358"/>
      <c r="C407" s="359">
        <v>261</v>
      </c>
      <c r="D407" s="359"/>
      <c r="E407" s="359" t="s">
        <v>930</v>
      </c>
      <c r="F407" s="360"/>
    </row>
    <row r="408" spans="1:6" s="357" customFormat="1" ht="15" customHeight="1">
      <c r="A408" s="358"/>
      <c r="B408" s="358"/>
      <c r="C408" s="359"/>
      <c r="D408" s="359">
        <v>2611</v>
      </c>
      <c r="E408" s="359" t="s">
        <v>931</v>
      </c>
      <c r="F408" s="360"/>
    </row>
    <row r="409" spans="1:6" s="357" customFormat="1" ht="15" customHeight="1">
      <c r="A409" s="358"/>
      <c r="B409" s="358"/>
      <c r="C409" s="359"/>
      <c r="D409" s="359">
        <v>2612</v>
      </c>
      <c r="E409" s="359" t="s">
        <v>932</v>
      </c>
      <c r="F409" s="360" t="s">
        <v>933</v>
      </c>
    </row>
    <row r="410" spans="1:6" s="357" customFormat="1" ht="15" customHeight="1">
      <c r="A410" s="358"/>
      <c r="B410" s="358"/>
      <c r="C410" s="359"/>
      <c r="D410" s="359">
        <v>2613</v>
      </c>
      <c r="E410" s="359" t="s">
        <v>934</v>
      </c>
      <c r="F410" s="360"/>
    </row>
    <row r="411" spans="1:6" s="357" customFormat="1" ht="15" customHeight="1">
      <c r="A411" s="358"/>
      <c r="B411" s="358"/>
      <c r="C411" s="359"/>
      <c r="D411" s="359">
        <v>2614</v>
      </c>
      <c r="E411" s="359" t="s">
        <v>935</v>
      </c>
      <c r="F411" s="360"/>
    </row>
    <row r="412" spans="1:6" s="357" customFormat="1" ht="15" customHeight="1">
      <c r="A412" s="358"/>
      <c r="B412" s="358"/>
      <c r="C412" s="359"/>
      <c r="D412" s="359">
        <v>2619</v>
      </c>
      <c r="E412" s="359" t="s">
        <v>936</v>
      </c>
      <c r="F412" s="360"/>
    </row>
    <row r="413" spans="1:6" s="357" customFormat="1" ht="15" customHeight="1">
      <c r="A413" s="358"/>
      <c r="B413" s="358"/>
      <c r="C413" s="359">
        <v>262</v>
      </c>
      <c r="D413" s="359"/>
      <c r="E413" s="359" t="s">
        <v>937</v>
      </c>
      <c r="F413" s="360" t="s">
        <v>938</v>
      </c>
    </row>
    <row r="414" spans="1:6" s="357" customFormat="1" ht="15" customHeight="1">
      <c r="A414" s="358"/>
      <c r="B414" s="358"/>
      <c r="C414" s="359"/>
      <c r="D414" s="359">
        <v>2621</v>
      </c>
      <c r="E414" s="359" t="s">
        <v>939</v>
      </c>
      <c r="F414" s="360" t="s">
        <v>940</v>
      </c>
    </row>
    <row r="415" spans="1:6" s="357" customFormat="1" ht="15" customHeight="1">
      <c r="A415" s="358"/>
      <c r="B415" s="358"/>
      <c r="C415" s="359"/>
      <c r="D415" s="359">
        <v>2622</v>
      </c>
      <c r="E415" s="359" t="s">
        <v>941</v>
      </c>
      <c r="F415" s="360" t="s">
        <v>942</v>
      </c>
    </row>
    <row r="416" spans="1:6" s="357" customFormat="1" ht="15" customHeight="1">
      <c r="A416" s="358"/>
      <c r="B416" s="358"/>
      <c r="C416" s="359"/>
      <c r="D416" s="359">
        <v>2623</v>
      </c>
      <c r="E416" s="359" t="s">
        <v>943</v>
      </c>
      <c r="F416" s="360" t="s">
        <v>944</v>
      </c>
    </row>
    <row r="417" spans="1:6" s="357" customFormat="1" ht="27.75" customHeight="1">
      <c r="A417" s="358"/>
      <c r="B417" s="358"/>
      <c r="C417" s="359"/>
      <c r="D417" s="359">
        <v>2624</v>
      </c>
      <c r="E417" s="359" t="s">
        <v>945</v>
      </c>
      <c r="F417" s="360" t="s">
        <v>946</v>
      </c>
    </row>
    <row r="418" spans="1:6" s="357" customFormat="1" ht="15" customHeight="1">
      <c r="A418" s="358"/>
      <c r="B418" s="358"/>
      <c r="C418" s="359"/>
      <c r="D418" s="359">
        <v>2625</v>
      </c>
      <c r="E418" s="359" t="s">
        <v>947</v>
      </c>
      <c r="F418" s="360" t="s">
        <v>948</v>
      </c>
    </row>
    <row r="419" spans="1:6" s="357" customFormat="1" ht="15" customHeight="1">
      <c r="A419" s="358"/>
      <c r="B419" s="358"/>
      <c r="C419" s="359"/>
      <c r="D419" s="359">
        <v>2629</v>
      </c>
      <c r="E419" s="359" t="s">
        <v>949</v>
      </c>
      <c r="F419" s="360" t="s">
        <v>950</v>
      </c>
    </row>
    <row r="420" spans="1:6" s="357" customFormat="1" ht="28.5" customHeight="1">
      <c r="A420" s="358"/>
      <c r="B420" s="358"/>
      <c r="C420" s="359">
        <v>263</v>
      </c>
      <c r="D420" s="359"/>
      <c r="E420" s="359" t="s">
        <v>951</v>
      </c>
      <c r="F420" s="360" t="s">
        <v>952</v>
      </c>
    </row>
    <row r="421" spans="1:6" s="357" customFormat="1" ht="15" customHeight="1">
      <c r="A421" s="358"/>
      <c r="B421" s="358"/>
      <c r="C421" s="359"/>
      <c r="D421" s="359">
        <v>2631</v>
      </c>
      <c r="E421" s="359" t="s">
        <v>953</v>
      </c>
      <c r="F421" s="360" t="s">
        <v>954</v>
      </c>
    </row>
    <row r="422" spans="1:6" s="357" customFormat="1" ht="26.25" customHeight="1">
      <c r="A422" s="358"/>
      <c r="B422" s="358"/>
      <c r="C422" s="359"/>
      <c r="D422" s="359">
        <v>2632</v>
      </c>
      <c r="E422" s="359" t="s">
        <v>955</v>
      </c>
      <c r="F422" s="360" t="s">
        <v>956</v>
      </c>
    </row>
    <row r="423" spans="1:6" s="357" customFormat="1" ht="15" customHeight="1">
      <c r="A423" s="358"/>
      <c r="B423" s="358"/>
      <c r="C423" s="359">
        <v>264</v>
      </c>
      <c r="D423" s="359"/>
      <c r="E423" s="359" t="s">
        <v>957</v>
      </c>
      <c r="F423" s="360"/>
    </row>
    <row r="424" spans="1:6" s="357" customFormat="1" ht="15" customHeight="1">
      <c r="A424" s="358"/>
      <c r="B424" s="358"/>
      <c r="C424" s="359"/>
      <c r="D424" s="359">
        <v>2641</v>
      </c>
      <c r="E424" s="359" t="s">
        <v>958</v>
      </c>
      <c r="F424" s="360" t="s">
        <v>959</v>
      </c>
    </row>
    <row r="425" spans="1:6" s="357" customFormat="1" ht="27" customHeight="1">
      <c r="A425" s="358"/>
      <c r="B425" s="358"/>
      <c r="C425" s="359"/>
      <c r="D425" s="359">
        <v>2642</v>
      </c>
      <c r="E425" s="359" t="s">
        <v>960</v>
      </c>
      <c r="F425" s="360" t="s">
        <v>961</v>
      </c>
    </row>
    <row r="426" spans="1:6" s="357" customFormat="1" ht="15" customHeight="1">
      <c r="A426" s="358"/>
      <c r="B426" s="358"/>
      <c r="C426" s="359"/>
      <c r="D426" s="359">
        <v>2643</v>
      </c>
      <c r="E426" s="359" t="s">
        <v>962</v>
      </c>
      <c r="F426" s="360" t="s">
        <v>963</v>
      </c>
    </row>
    <row r="427" spans="1:6" s="357" customFormat="1" ht="15" customHeight="1">
      <c r="A427" s="358"/>
      <c r="B427" s="358"/>
      <c r="C427" s="359"/>
      <c r="D427" s="359">
        <v>2644</v>
      </c>
      <c r="E427" s="359" t="s">
        <v>964</v>
      </c>
      <c r="F427" s="360" t="s">
        <v>965</v>
      </c>
    </row>
    <row r="428" spans="1:6" s="357" customFormat="1" ht="15" customHeight="1">
      <c r="A428" s="358"/>
      <c r="B428" s="358"/>
      <c r="C428" s="359"/>
      <c r="D428" s="359">
        <v>2645</v>
      </c>
      <c r="E428" s="359" t="s">
        <v>966</v>
      </c>
      <c r="F428" s="360" t="s">
        <v>967</v>
      </c>
    </row>
    <row r="429" spans="1:6" s="357" customFormat="1" ht="15" customHeight="1">
      <c r="A429" s="358"/>
      <c r="B429" s="358"/>
      <c r="C429" s="359"/>
      <c r="D429" s="359">
        <v>2646</v>
      </c>
      <c r="E429" s="359" t="s">
        <v>968</v>
      </c>
      <c r="F429" s="360" t="s">
        <v>969</v>
      </c>
    </row>
    <row r="430" spans="1:6" s="357" customFormat="1" ht="15" customHeight="1">
      <c r="A430" s="358"/>
      <c r="B430" s="358"/>
      <c r="C430" s="359">
        <v>265</v>
      </c>
      <c r="D430" s="359"/>
      <c r="E430" s="359" t="s">
        <v>970</v>
      </c>
      <c r="F430" s="360"/>
    </row>
    <row r="431" spans="1:6" s="357" customFormat="1" ht="15" customHeight="1">
      <c r="A431" s="358"/>
      <c r="B431" s="358"/>
      <c r="C431" s="359"/>
      <c r="D431" s="359">
        <v>2651</v>
      </c>
      <c r="E431" s="359" t="s">
        <v>971</v>
      </c>
      <c r="F431" s="360" t="s">
        <v>972</v>
      </c>
    </row>
    <row r="432" spans="1:6" s="357" customFormat="1" ht="15" customHeight="1">
      <c r="A432" s="358"/>
      <c r="B432" s="358"/>
      <c r="C432" s="359"/>
      <c r="D432" s="359">
        <v>2652</v>
      </c>
      <c r="E432" s="359" t="s">
        <v>973</v>
      </c>
      <c r="F432" s="360" t="s">
        <v>974</v>
      </c>
    </row>
    <row r="433" spans="1:6" s="357" customFormat="1" ht="15" customHeight="1">
      <c r="A433" s="358"/>
      <c r="B433" s="358"/>
      <c r="C433" s="359"/>
      <c r="D433" s="359">
        <v>2653</v>
      </c>
      <c r="E433" s="359" t="s">
        <v>975</v>
      </c>
      <c r="F433" s="360" t="s">
        <v>976</v>
      </c>
    </row>
    <row r="434" spans="1:6" s="357" customFormat="1" ht="15" customHeight="1">
      <c r="A434" s="358"/>
      <c r="B434" s="358"/>
      <c r="C434" s="359"/>
      <c r="D434" s="359">
        <v>2659</v>
      </c>
      <c r="E434" s="359" t="s">
        <v>977</v>
      </c>
      <c r="F434" s="360" t="s">
        <v>978</v>
      </c>
    </row>
    <row r="435" spans="1:6" s="357" customFormat="1" ht="15" customHeight="1">
      <c r="A435" s="358"/>
      <c r="B435" s="358"/>
      <c r="C435" s="359">
        <v>266</v>
      </c>
      <c r="D435" s="359"/>
      <c r="E435" s="359" t="s">
        <v>979</v>
      </c>
      <c r="F435" s="360"/>
    </row>
    <row r="436" spans="1:6" s="357" customFormat="1" ht="15" customHeight="1">
      <c r="A436" s="358"/>
      <c r="B436" s="358"/>
      <c r="C436" s="359"/>
      <c r="D436" s="359">
        <v>2661</v>
      </c>
      <c r="E436" s="359" t="s">
        <v>980</v>
      </c>
      <c r="F436" s="360" t="s">
        <v>981</v>
      </c>
    </row>
    <row r="437" spans="1:6" s="357" customFormat="1" ht="15" customHeight="1">
      <c r="A437" s="358"/>
      <c r="B437" s="358"/>
      <c r="C437" s="359"/>
      <c r="D437" s="359">
        <v>2662</v>
      </c>
      <c r="E437" s="359" t="s">
        <v>982</v>
      </c>
      <c r="F437" s="360" t="s">
        <v>983</v>
      </c>
    </row>
    <row r="438" spans="1:6" s="357" customFormat="1" ht="15" customHeight="1">
      <c r="A438" s="358"/>
      <c r="B438" s="358"/>
      <c r="C438" s="359"/>
      <c r="D438" s="359">
        <v>2663</v>
      </c>
      <c r="E438" s="359" t="s">
        <v>984</v>
      </c>
      <c r="F438" s="360" t="s">
        <v>985</v>
      </c>
    </row>
    <row r="439" spans="1:6" s="357" customFormat="1" ht="15" customHeight="1">
      <c r="A439" s="358"/>
      <c r="B439" s="358"/>
      <c r="C439" s="359"/>
      <c r="D439" s="359">
        <v>2664</v>
      </c>
      <c r="E439" s="359" t="s">
        <v>986</v>
      </c>
      <c r="F439" s="360" t="s">
        <v>987</v>
      </c>
    </row>
    <row r="440" spans="1:6" s="357" customFormat="1" ht="15" customHeight="1">
      <c r="A440" s="358"/>
      <c r="B440" s="358"/>
      <c r="C440" s="359"/>
      <c r="D440" s="359">
        <v>2665</v>
      </c>
      <c r="E440" s="359" t="s">
        <v>988</v>
      </c>
      <c r="F440" s="360" t="s">
        <v>989</v>
      </c>
    </row>
    <row r="441" spans="1:6" s="357" customFormat="1" ht="15" customHeight="1">
      <c r="A441" s="358"/>
      <c r="B441" s="358"/>
      <c r="C441" s="359"/>
      <c r="D441" s="359">
        <v>2666</v>
      </c>
      <c r="E441" s="359" t="s">
        <v>990</v>
      </c>
      <c r="F441" s="360" t="s">
        <v>991</v>
      </c>
    </row>
    <row r="442" spans="1:6" s="357" customFormat="1" ht="15" customHeight="1">
      <c r="A442" s="358"/>
      <c r="B442" s="358"/>
      <c r="C442" s="359"/>
      <c r="D442" s="359">
        <v>2667</v>
      </c>
      <c r="E442" s="359" t="s">
        <v>992</v>
      </c>
      <c r="F442" s="360" t="s">
        <v>993</v>
      </c>
    </row>
    <row r="443" spans="1:6" s="357" customFormat="1" ht="15" customHeight="1">
      <c r="A443" s="358"/>
      <c r="B443" s="358"/>
      <c r="C443" s="359"/>
      <c r="D443" s="359">
        <v>2669</v>
      </c>
      <c r="E443" s="359" t="s">
        <v>994</v>
      </c>
      <c r="F443" s="360" t="s">
        <v>995</v>
      </c>
    </row>
    <row r="444" spans="1:6" s="357" customFormat="1" ht="15" customHeight="1">
      <c r="A444" s="358"/>
      <c r="B444" s="358"/>
      <c r="C444" s="359">
        <v>267</v>
      </c>
      <c r="D444" s="359"/>
      <c r="E444" s="359" t="s">
        <v>996</v>
      </c>
      <c r="F444" s="360"/>
    </row>
    <row r="445" spans="1:6" s="357" customFormat="1" ht="15" customHeight="1">
      <c r="A445" s="358"/>
      <c r="B445" s="358"/>
      <c r="C445" s="359"/>
      <c r="D445" s="359">
        <v>2671</v>
      </c>
      <c r="E445" s="359" t="s">
        <v>997</v>
      </c>
      <c r="F445" s="360" t="s">
        <v>998</v>
      </c>
    </row>
    <row r="446" spans="1:6" s="357" customFormat="1" ht="15" customHeight="1">
      <c r="A446" s="358"/>
      <c r="B446" s="358"/>
      <c r="C446" s="359"/>
      <c r="D446" s="359">
        <v>2672</v>
      </c>
      <c r="E446" s="359" t="s">
        <v>999</v>
      </c>
      <c r="F446" s="360" t="s">
        <v>1000</v>
      </c>
    </row>
    <row r="447" spans="1:6" s="357" customFormat="1" ht="15" customHeight="1">
      <c r="A447" s="358"/>
      <c r="B447" s="358"/>
      <c r="C447" s="359">
        <v>268</v>
      </c>
      <c r="D447" s="359"/>
      <c r="E447" s="359" t="s">
        <v>1001</v>
      </c>
      <c r="F447" s="360"/>
    </row>
    <row r="448" spans="1:6" s="357" customFormat="1" ht="38.25" customHeight="1">
      <c r="A448" s="358"/>
      <c r="B448" s="358"/>
      <c r="C448" s="359"/>
      <c r="D448" s="359">
        <v>2681</v>
      </c>
      <c r="E448" s="359" t="s">
        <v>1002</v>
      </c>
      <c r="F448" s="360" t="s">
        <v>1003</v>
      </c>
    </row>
    <row r="449" spans="1:6" s="357" customFormat="1" ht="25.5" customHeight="1">
      <c r="A449" s="358"/>
      <c r="B449" s="358"/>
      <c r="C449" s="359"/>
      <c r="D449" s="359">
        <v>2682</v>
      </c>
      <c r="E449" s="359" t="s">
        <v>1004</v>
      </c>
      <c r="F449" s="360" t="s">
        <v>1005</v>
      </c>
    </row>
    <row r="450" spans="1:6" s="357" customFormat="1" ht="15" customHeight="1">
      <c r="A450" s="358"/>
      <c r="B450" s="358"/>
      <c r="C450" s="359"/>
      <c r="D450" s="359">
        <v>2683</v>
      </c>
      <c r="E450" s="359" t="s">
        <v>1006</v>
      </c>
      <c r="F450" s="360" t="s">
        <v>1007</v>
      </c>
    </row>
    <row r="451" spans="1:6" s="357" customFormat="1" ht="27.75" customHeight="1">
      <c r="A451" s="358"/>
      <c r="B451" s="358"/>
      <c r="C451" s="359"/>
      <c r="D451" s="359">
        <v>2684</v>
      </c>
      <c r="E451" s="359" t="s">
        <v>1008</v>
      </c>
      <c r="F451" s="360" t="s">
        <v>1009</v>
      </c>
    </row>
    <row r="452" spans="1:6" s="357" customFormat="1" ht="15" customHeight="1">
      <c r="A452" s="358"/>
      <c r="B452" s="358"/>
      <c r="C452" s="359"/>
      <c r="D452" s="359">
        <v>2689</v>
      </c>
      <c r="E452" s="359" t="s">
        <v>1010</v>
      </c>
      <c r="F452" s="360" t="s">
        <v>1011</v>
      </c>
    </row>
    <row r="453" spans="1:6" s="357" customFormat="1" ht="15" customHeight="1">
      <c r="A453" s="358"/>
      <c r="B453" s="358">
        <v>27</v>
      </c>
      <c r="C453" s="359"/>
      <c r="D453" s="359"/>
      <c r="E453" s="359" t="s">
        <v>1012</v>
      </c>
      <c r="F453" s="360"/>
    </row>
    <row r="454" spans="1:6" s="357" customFormat="1" ht="15" customHeight="1">
      <c r="A454" s="358"/>
      <c r="B454" s="358"/>
      <c r="C454" s="359">
        <v>271</v>
      </c>
      <c r="D454" s="359">
        <v>2710</v>
      </c>
      <c r="E454" s="359" t="s">
        <v>1013</v>
      </c>
      <c r="F454" s="360" t="s">
        <v>1014</v>
      </c>
    </row>
    <row r="455" spans="1:6" s="357" customFormat="1" ht="15" customHeight="1">
      <c r="A455" s="358"/>
      <c r="B455" s="358"/>
      <c r="C455" s="359">
        <v>272</v>
      </c>
      <c r="D455" s="359">
        <v>2720</v>
      </c>
      <c r="E455" s="359" t="s">
        <v>1015</v>
      </c>
      <c r="F455" s="360" t="s">
        <v>1016</v>
      </c>
    </row>
    <row r="456" spans="1:6" s="357" customFormat="1" ht="15" customHeight="1">
      <c r="A456" s="358"/>
      <c r="B456" s="358"/>
      <c r="C456" s="359">
        <v>273</v>
      </c>
      <c r="D456" s="359">
        <v>2730</v>
      </c>
      <c r="E456" s="359" t="s">
        <v>1017</v>
      </c>
      <c r="F456" s="360" t="s">
        <v>1018</v>
      </c>
    </row>
    <row r="457" spans="1:6" s="357" customFormat="1" ht="15" customHeight="1">
      <c r="A457" s="358"/>
      <c r="B457" s="358"/>
      <c r="C457" s="359">
        <v>274</v>
      </c>
      <c r="D457" s="359">
        <v>2740</v>
      </c>
      <c r="E457" s="359" t="s">
        <v>1019</v>
      </c>
      <c r="F457" s="360" t="s">
        <v>1020</v>
      </c>
    </row>
    <row r="458" spans="1:6" s="357" customFormat="1" ht="15" customHeight="1">
      <c r="A458" s="358"/>
      <c r="B458" s="358"/>
      <c r="C458" s="359">
        <v>275</v>
      </c>
      <c r="D458" s="359">
        <v>2750</v>
      </c>
      <c r="E458" s="359" t="s">
        <v>1021</v>
      </c>
      <c r="F458" s="360" t="s">
        <v>1022</v>
      </c>
    </row>
    <row r="459" spans="1:6" s="357" customFormat="1" ht="15" customHeight="1">
      <c r="A459" s="358"/>
      <c r="B459" s="358"/>
      <c r="C459" s="359">
        <v>276</v>
      </c>
      <c r="D459" s="359"/>
      <c r="E459" s="359" t="s">
        <v>1023</v>
      </c>
      <c r="F459" s="360" t="s">
        <v>1024</v>
      </c>
    </row>
    <row r="460" spans="1:6" s="357" customFormat="1" ht="15" customHeight="1">
      <c r="A460" s="358"/>
      <c r="B460" s="358"/>
      <c r="C460" s="359"/>
      <c r="D460" s="359">
        <v>2761</v>
      </c>
      <c r="E460" s="359" t="s">
        <v>1025</v>
      </c>
      <c r="F460" s="360" t="s">
        <v>1026</v>
      </c>
    </row>
    <row r="461" spans="1:6" s="357" customFormat="1" ht="15" customHeight="1">
      <c r="A461" s="358"/>
      <c r="B461" s="358"/>
      <c r="C461" s="359"/>
      <c r="D461" s="359">
        <v>2762</v>
      </c>
      <c r="E461" s="359" t="s">
        <v>1027</v>
      </c>
      <c r="F461" s="360"/>
    </row>
    <row r="462" spans="1:6" s="357" customFormat="1" ht="15" customHeight="1">
      <c r="A462" s="358"/>
      <c r="B462" s="358"/>
      <c r="C462" s="359">
        <v>277</v>
      </c>
      <c r="D462" s="359">
        <v>2770</v>
      </c>
      <c r="E462" s="359" t="s">
        <v>1028</v>
      </c>
      <c r="F462" s="360" t="s">
        <v>1029</v>
      </c>
    </row>
    <row r="463" spans="1:6" s="357" customFormat="1" ht="15" customHeight="1">
      <c r="A463" s="358"/>
      <c r="B463" s="358"/>
      <c r="C463" s="359"/>
      <c r="D463" s="359"/>
      <c r="E463" s="359"/>
      <c r="F463" s="360" t="s">
        <v>1030</v>
      </c>
    </row>
    <row r="464" spans="1:6" s="357" customFormat="1" ht="15" customHeight="1">
      <c r="A464" s="358"/>
      <c r="B464" s="358"/>
      <c r="C464" s="359">
        <v>278</v>
      </c>
      <c r="D464" s="359">
        <v>2780</v>
      </c>
      <c r="E464" s="359" t="s">
        <v>1031</v>
      </c>
      <c r="F464" s="360"/>
    </row>
    <row r="465" spans="1:6" s="357" customFormat="1" ht="15" customHeight="1">
      <c r="A465" s="358"/>
      <c r="B465" s="358">
        <v>28</v>
      </c>
      <c r="C465" s="359"/>
      <c r="D465" s="359"/>
      <c r="E465" s="359" t="s">
        <v>1032</v>
      </c>
      <c r="F465" s="360"/>
    </row>
    <row r="466" spans="1:6" s="357" customFormat="1" ht="15" customHeight="1">
      <c r="A466" s="358"/>
      <c r="B466" s="358"/>
      <c r="C466" s="359">
        <v>281</v>
      </c>
      <c r="D466" s="359"/>
      <c r="E466" s="359" t="s">
        <v>1033</v>
      </c>
      <c r="F466" s="360"/>
    </row>
    <row r="467" spans="1:6" s="357" customFormat="1" ht="15" customHeight="1">
      <c r="A467" s="358"/>
      <c r="B467" s="358"/>
      <c r="C467" s="359"/>
      <c r="D467" s="359">
        <v>2811</v>
      </c>
      <c r="E467" s="359" t="s">
        <v>1034</v>
      </c>
      <c r="F467" s="360" t="s">
        <v>1035</v>
      </c>
    </row>
    <row r="468" spans="1:6" s="357" customFormat="1" ht="15" customHeight="1">
      <c r="A468" s="358"/>
      <c r="B468" s="358"/>
      <c r="C468" s="359"/>
      <c r="D468" s="359">
        <v>2812</v>
      </c>
      <c r="E468" s="359" t="s">
        <v>1036</v>
      </c>
      <c r="F468" s="360" t="s">
        <v>1037</v>
      </c>
    </row>
    <row r="469" spans="1:6" s="357" customFormat="1" ht="15" customHeight="1">
      <c r="A469" s="358"/>
      <c r="B469" s="358"/>
      <c r="C469" s="359">
        <v>282</v>
      </c>
      <c r="D469" s="359"/>
      <c r="E469" s="359" t="s">
        <v>1038</v>
      </c>
      <c r="F469" s="360" t="s">
        <v>1039</v>
      </c>
    </row>
    <row r="470" spans="1:6" s="357" customFormat="1" ht="15" customHeight="1">
      <c r="A470" s="358"/>
      <c r="B470" s="358"/>
      <c r="C470" s="359"/>
      <c r="D470" s="359">
        <v>2821</v>
      </c>
      <c r="E470" s="359" t="s">
        <v>1040</v>
      </c>
      <c r="F470" s="360" t="s">
        <v>1041</v>
      </c>
    </row>
    <row r="471" spans="1:6" s="357" customFormat="1" ht="15" customHeight="1">
      <c r="A471" s="358"/>
      <c r="B471" s="358"/>
      <c r="C471" s="359"/>
      <c r="D471" s="359">
        <v>2822</v>
      </c>
      <c r="E471" s="359" t="s">
        <v>1042</v>
      </c>
      <c r="F471" s="360" t="s">
        <v>1043</v>
      </c>
    </row>
    <row r="472" spans="1:6" s="357" customFormat="1" ht="15" customHeight="1">
      <c r="A472" s="358"/>
      <c r="B472" s="358"/>
      <c r="C472" s="359"/>
      <c r="D472" s="359">
        <v>2823</v>
      </c>
      <c r="E472" s="359" t="s">
        <v>1044</v>
      </c>
      <c r="F472" s="360" t="s">
        <v>1045</v>
      </c>
    </row>
    <row r="473" spans="1:6" s="357" customFormat="1" ht="15" customHeight="1">
      <c r="A473" s="358"/>
      <c r="B473" s="358"/>
      <c r="C473" s="359"/>
      <c r="D473" s="359">
        <v>2824</v>
      </c>
      <c r="E473" s="359" t="s">
        <v>1046</v>
      </c>
      <c r="F473" s="360" t="s">
        <v>1047</v>
      </c>
    </row>
    <row r="474" spans="1:6" s="357" customFormat="1" ht="15" customHeight="1">
      <c r="A474" s="358"/>
      <c r="B474" s="358"/>
      <c r="C474" s="359"/>
      <c r="D474" s="359">
        <v>2825</v>
      </c>
      <c r="E474" s="359" t="s">
        <v>1048</v>
      </c>
      <c r="F474" s="360" t="s">
        <v>1049</v>
      </c>
    </row>
    <row r="475" spans="1:6" s="357" customFormat="1" ht="15" customHeight="1">
      <c r="A475" s="358"/>
      <c r="B475" s="358"/>
      <c r="C475" s="359"/>
      <c r="D475" s="359">
        <v>2826</v>
      </c>
      <c r="E475" s="359" t="s">
        <v>1050</v>
      </c>
      <c r="F475" s="360" t="s">
        <v>1051</v>
      </c>
    </row>
    <row r="476" spans="1:6" s="357" customFormat="1" ht="15" customHeight="1">
      <c r="A476" s="358"/>
      <c r="B476" s="358"/>
      <c r="C476" s="359"/>
      <c r="D476" s="359">
        <v>2829</v>
      </c>
      <c r="E476" s="359" t="s">
        <v>1052</v>
      </c>
      <c r="F476" s="360"/>
    </row>
    <row r="477" spans="1:6" s="357" customFormat="1" ht="15" customHeight="1">
      <c r="A477" s="358"/>
      <c r="B477" s="358"/>
      <c r="C477" s="359">
        <v>283</v>
      </c>
      <c r="D477" s="359"/>
      <c r="E477" s="359" t="s">
        <v>1053</v>
      </c>
      <c r="F477" s="360"/>
    </row>
    <row r="478" spans="1:6" s="357" customFormat="1" ht="15" customHeight="1">
      <c r="A478" s="358"/>
      <c r="B478" s="358"/>
      <c r="C478" s="359"/>
      <c r="D478" s="359">
        <v>2831</v>
      </c>
      <c r="E478" s="359" t="s">
        <v>1054</v>
      </c>
      <c r="F478" s="360" t="s">
        <v>1055</v>
      </c>
    </row>
    <row r="479" spans="1:6" s="357" customFormat="1" ht="15" customHeight="1">
      <c r="A479" s="358"/>
      <c r="B479" s="358"/>
      <c r="C479" s="359"/>
      <c r="D479" s="359">
        <v>2832</v>
      </c>
      <c r="E479" s="359" t="s">
        <v>1056</v>
      </c>
      <c r="F479" s="360" t="s">
        <v>1057</v>
      </c>
    </row>
    <row r="480" spans="1:6" s="357" customFormat="1" ht="15" customHeight="1">
      <c r="A480" s="358"/>
      <c r="B480" s="358">
        <v>29</v>
      </c>
      <c r="C480" s="359"/>
      <c r="D480" s="359"/>
      <c r="E480" s="359" t="s">
        <v>1058</v>
      </c>
      <c r="F480" s="360"/>
    </row>
    <row r="481" spans="1:6" s="357" customFormat="1" ht="15" customHeight="1">
      <c r="A481" s="358"/>
      <c r="B481" s="358"/>
      <c r="C481" s="359">
        <v>291</v>
      </c>
      <c r="D481" s="359"/>
      <c r="E481" s="359" t="s">
        <v>1059</v>
      </c>
      <c r="F481" s="360" t="s">
        <v>1060</v>
      </c>
    </row>
    <row r="482" spans="1:6" s="357" customFormat="1" ht="15" customHeight="1">
      <c r="A482" s="358"/>
      <c r="B482" s="358"/>
      <c r="C482" s="359"/>
      <c r="D482" s="359">
        <v>2911</v>
      </c>
      <c r="E482" s="359" t="s">
        <v>1061</v>
      </c>
      <c r="F482" s="360"/>
    </row>
    <row r="483" spans="1:6" s="357" customFormat="1" ht="30.75" customHeight="1">
      <c r="A483" s="358"/>
      <c r="B483" s="358"/>
      <c r="C483" s="359"/>
      <c r="D483" s="359">
        <v>2912</v>
      </c>
      <c r="E483" s="359" t="s">
        <v>1062</v>
      </c>
      <c r="F483" s="360" t="s">
        <v>1063</v>
      </c>
    </row>
    <row r="484" spans="1:6" s="357" customFormat="1" ht="15" customHeight="1">
      <c r="A484" s="358"/>
      <c r="B484" s="358"/>
      <c r="C484" s="359"/>
      <c r="D484" s="359">
        <v>2913</v>
      </c>
      <c r="E484" s="359" t="s">
        <v>1064</v>
      </c>
      <c r="F484" s="360" t="s">
        <v>1065</v>
      </c>
    </row>
    <row r="485" spans="1:6" s="357" customFormat="1" ht="15" customHeight="1">
      <c r="A485" s="358"/>
      <c r="B485" s="358"/>
      <c r="C485" s="359"/>
      <c r="D485" s="359">
        <v>2914</v>
      </c>
      <c r="E485" s="359" t="s">
        <v>1066</v>
      </c>
      <c r="F485" s="360" t="s">
        <v>1067</v>
      </c>
    </row>
    <row r="486" spans="1:6" s="357" customFormat="1" ht="15" customHeight="1">
      <c r="A486" s="358"/>
      <c r="B486" s="358"/>
      <c r="C486" s="359"/>
      <c r="D486" s="359">
        <v>2915</v>
      </c>
      <c r="E486" s="359" t="s">
        <v>1068</v>
      </c>
      <c r="F486" s="360"/>
    </row>
    <row r="487" spans="1:6" s="357" customFormat="1" ht="15" customHeight="1">
      <c r="A487" s="358"/>
      <c r="B487" s="358"/>
      <c r="C487" s="359"/>
      <c r="D487" s="359">
        <v>2916</v>
      </c>
      <c r="E487" s="359" t="s">
        <v>1069</v>
      </c>
      <c r="F487" s="360" t="s">
        <v>1070</v>
      </c>
    </row>
    <row r="488" spans="1:6" s="357" customFormat="1" ht="15" customHeight="1">
      <c r="A488" s="358"/>
      <c r="B488" s="358"/>
      <c r="C488" s="359"/>
      <c r="D488" s="359">
        <v>2919</v>
      </c>
      <c r="E488" s="359" t="s">
        <v>1071</v>
      </c>
      <c r="F488" s="360"/>
    </row>
    <row r="489" spans="1:6" s="357" customFormat="1" ht="30" customHeight="1">
      <c r="A489" s="358"/>
      <c r="B489" s="358"/>
      <c r="C489" s="359">
        <v>292</v>
      </c>
      <c r="D489" s="359"/>
      <c r="E489" s="359" t="s">
        <v>1072</v>
      </c>
      <c r="F489" s="360" t="s">
        <v>1073</v>
      </c>
    </row>
    <row r="490" spans="1:6" s="357" customFormat="1" ht="15" customHeight="1">
      <c r="A490" s="358"/>
      <c r="B490" s="358"/>
      <c r="C490" s="359"/>
      <c r="D490" s="359">
        <v>2921</v>
      </c>
      <c r="E490" s="359" t="s">
        <v>1074</v>
      </c>
      <c r="F490" s="360" t="s">
        <v>1075</v>
      </c>
    </row>
    <row r="491" spans="1:6" s="357" customFormat="1" ht="15" customHeight="1">
      <c r="A491" s="358"/>
      <c r="B491" s="358"/>
      <c r="C491" s="359"/>
      <c r="D491" s="359">
        <v>2922</v>
      </c>
      <c r="E491" s="359" t="s">
        <v>1076</v>
      </c>
      <c r="F491" s="360" t="s">
        <v>1077</v>
      </c>
    </row>
    <row r="492" spans="1:6" s="357" customFormat="1" ht="15" customHeight="1">
      <c r="A492" s="358"/>
      <c r="B492" s="358"/>
      <c r="C492" s="359"/>
      <c r="D492" s="359">
        <v>2923</v>
      </c>
      <c r="E492" s="359" t="s">
        <v>1078</v>
      </c>
      <c r="F492" s="360" t="s">
        <v>1079</v>
      </c>
    </row>
    <row r="493" spans="1:6" s="357" customFormat="1" ht="15" customHeight="1">
      <c r="A493" s="358"/>
      <c r="B493" s="358"/>
      <c r="C493" s="359"/>
      <c r="D493" s="359">
        <v>2924</v>
      </c>
      <c r="E493" s="359" t="s">
        <v>1080</v>
      </c>
      <c r="F493" s="360" t="s">
        <v>1081</v>
      </c>
    </row>
    <row r="494" spans="1:6" s="357" customFormat="1" ht="39.75" customHeight="1">
      <c r="A494" s="358"/>
      <c r="B494" s="358"/>
      <c r="C494" s="359"/>
      <c r="D494" s="359">
        <v>2925</v>
      </c>
      <c r="E494" s="359" t="s">
        <v>1082</v>
      </c>
      <c r="F494" s="360" t="s">
        <v>1083</v>
      </c>
    </row>
    <row r="495" spans="1:6" s="357" customFormat="1" ht="15" customHeight="1">
      <c r="A495" s="358"/>
      <c r="B495" s="358"/>
      <c r="C495" s="359"/>
      <c r="D495" s="359">
        <v>2926</v>
      </c>
      <c r="E495" s="359" t="s">
        <v>1084</v>
      </c>
      <c r="F495" s="360" t="s">
        <v>1085</v>
      </c>
    </row>
    <row r="496" spans="1:6" s="357" customFormat="1" ht="15" customHeight="1">
      <c r="A496" s="358"/>
      <c r="B496" s="358"/>
      <c r="C496" s="359"/>
      <c r="D496" s="359">
        <v>2927</v>
      </c>
      <c r="E496" s="359" t="s">
        <v>1086</v>
      </c>
      <c r="F496" s="360" t="s">
        <v>1087</v>
      </c>
    </row>
    <row r="497" spans="1:6" s="357" customFormat="1" ht="15" customHeight="1">
      <c r="A497" s="358"/>
      <c r="B497" s="358"/>
      <c r="C497" s="359"/>
      <c r="D497" s="359">
        <v>2928</v>
      </c>
      <c r="E497" s="359" t="s">
        <v>1088</v>
      </c>
      <c r="F497" s="360" t="s">
        <v>1089</v>
      </c>
    </row>
    <row r="498" spans="1:6" s="357" customFormat="1" ht="15" customHeight="1">
      <c r="A498" s="358"/>
      <c r="B498" s="358"/>
      <c r="C498" s="359"/>
      <c r="D498" s="359">
        <v>2929</v>
      </c>
      <c r="E498" s="359" t="s">
        <v>1090</v>
      </c>
      <c r="F498" s="360" t="s">
        <v>1091</v>
      </c>
    </row>
    <row r="499" spans="1:6" s="357" customFormat="1" ht="15" customHeight="1">
      <c r="A499" s="358"/>
      <c r="B499" s="358">
        <v>30</v>
      </c>
      <c r="C499" s="359"/>
      <c r="D499" s="359"/>
      <c r="E499" s="359" t="s">
        <v>1092</v>
      </c>
      <c r="F499" s="360"/>
    </row>
    <row r="500" spans="1:6" s="357" customFormat="1" ht="15" customHeight="1">
      <c r="A500" s="358"/>
      <c r="B500" s="358"/>
      <c r="C500" s="359">
        <v>301</v>
      </c>
      <c r="D500" s="359"/>
      <c r="E500" s="359" t="s">
        <v>1093</v>
      </c>
      <c r="F500" s="360"/>
    </row>
    <row r="501" spans="1:6" s="357" customFormat="1" ht="24" customHeight="1">
      <c r="A501" s="358"/>
      <c r="B501" s="358"/>
      <c r="C501" s="359"/>
      <c r="D501" s="359">
        <v>3011</v>
      </c>
      <c r="E501" s="359" t="s">
        <v>1094</v>
      </c>
      <c r="F501" s="360" t="s">
        <v>1095</v>
      </c>
    </row>
    <row r="502" spans="1:6" s="357" customFormat="1" ht="15" customHeight="1">
      <c r="A502" s="358"/>
      <c r="B502" s="358"/>
      <c r="C502" s="359"/>
      <c r="D502" s="359">
        <v>3012</v>
      </c>
      <c r="E502" s="359" t="s">
        <v>1096</v>
      </c>
      <c r="F502" s="360"/>
    </row>
    <row r="503" spans="1:6" s="357" customFormat="1" ht="15" customHeight="1">
      <c r="A503" s="358"/>
      <c r="B503" s="358"/>
      <c r="C503" s="359">
        <v>302</v>
      </c>
      <c r="D503" s="359"/>
      <c r="E503" s="359" t="s">
        <v>1097</v>
      </c>
      <c r="F503" s="360"/>
    </row>
    <row r="504" spans="1:6" s="357" customFormat="1" ht="15" customHeight="1">
      <c r="A504" s="358"/>
      <c r="B504" s="358"/>
      <c r="C504" s="359"/>
      <c r="D504" s="359">
        <v>3021</v>
      </c>
      <c r="E504" s="359" t="s">
        <v>1098</v>
      </c>
      <c r="F504" s="360" t="s">
        <v>1099</v>
      </c>
    </row>
    <row r="505" spans="1:6" s="357" customFormat="1" ht="15" customHeight="1">
      <c r="A505" s="358"/>
      <c r="B505" s="358"/>
      <c r="C505" s="359"/>
      <c r="D505" s="359">
        <v>3022</v>
      </c>
      <c r="E505" s="359" t="s">
        <v>1100</v>
      </c>
      <c r="F505" s="360" t="s">
        <v>1101</v>
      </c>
    </row>
    <row r="506" spans="1:6" s="357" customFormat="1" ht="15" customHeight="1">
      <c r="A506" s="358"/>
      <c r="B506" s="358"/>
      <c r="C506" s="359"/>
      <c r="D506" s="359">
        <v>3023</v>
      </c>
      <c r="E506" s="359" t="s">
        <v>1102</v>
      </c>
      <c r="F506" s="360"/>
    </row>
    <row r="507" spans="1:6" s="357" customFormat="1" ht="15" customHeight="1">
      <c r="A507" s="358"/>
      <c r="B507" s="358"/>
      <c r="C507" s="359"/>
      <c r="D507" s="359">
        <v>3024</v>
      </c>
      <c r="E507" s="359" t="s">
        <v>1103</v>
      </c>
      <c r="F507" s="360" t="s">
        <v>1104</v>
      </c>
    </row>
    <row r="508" spans="1:6" s="357" customFormat="1" ht="15" customHeight="1">
      <c r="A508" s="358"/>
      <c r="B508" s="358"/>
      <c r="C508" s="359"/>
      <c r="D508" s="359">
        <v>3029</v>
      </c>
      <c r="E508" s="359" t="s">
        <v>1105</v>
      </c>
      <c r="F508" s="360" t="s">
        <v>1106</v>
      </c>
    </row>
    <row r="509" spans="1:6" s="357" customFormat="1" ht="15" customHeight="1">
      <c r="A509" s="358"/>
      <c r="B509" s="358"/>
      <c r="C509" s="359">
        <v>303</v>
      </c>
      <c r="D509" s="359"/>
      <c r="E509" s="359" t="s">
        <v>1107</v>
      </c>
      <c r="F509" s="360" t="s">
        <v>1108</v>
      </c>
    </row>
    <row r="510" spans="1:6" s="357" customFormat="1" ht="15" customHeight="1">
      <c r="A510" s="358"/>
      <c r="B510" s="358"/>
      <c r="C510" s="359"/>
      <c r="D510" s="359">
        <v>3031</v>
      </c>
      <c r="E510" s="359" t="s">
        <v>1109</v>
      </c>
      <c r="F510" s="360" t="s">
        <v>1110</v>
      </c>
    </row>
    <row r="511" spans="1:6" s="357" customFormat="1" ht="15" customHeight="1">
      <c r="A511" s="358"/>
      <c r="B511" s="358"/>
      <c r="C511" s="359"/>
      <c r="D511" s="359">
        <v>3032</v>
      </c>
      <c r="E511" s="359" t="s">
        <v>1111</v>
      </c>
      <c r="F511" s="360" t="s">
        <v>1112</v>
      </c>
    </row>
    <row r="512" spans="1:6" s="357" customFormat="1" ht="15" customHeight="1">
      <c r="A512" s="358"/>
      <c r="B512" s="358"/>
      <c r="C512" s="359"/>
      <c r="D512" s="359">
        <v>3033</v>
      </c>
      <c r="E512" s="359" t="s">
        <v>1113</v>
      </c>
      <c r="F512" s="360" t="s">
        <v>1114</v>
      </c>
    </row>
    <row r="513" spans="1:6" s="357" customFormat="1" ht="15" customHeight="1">
      <c r="A513" s="358"/>
      <c r="B513" s="358"/>
      <c r="C513" s="359"/>
      <c r="D513" s="359">
        <v>3034</v>
      </c>
      <c r="E513" s="359" t="s">
        <v>1115</v>
      </c>
      <c r="F513" s="360" t="s">
        <v>1116</v>
      </c>
    </row>
    <row r="514" spans="1:6" s="357" customFormat="1" ht="15" customHeight="1">
      <c r="A514" s="358"/>
      <c r="B514" s="358"/>
      <c r="C514" s="359"/>
      <c r="D514" s="359">
        <v>3039</v>
      </c>
      <c r="E514" s="359" t="s">
        <v>1117</v>
      </c>
      <c r="F514" s="360"/>
    </row>
    <row r="515" spans="1:6" s="357" customFormat="1" ht="15" customHeight="1">
      <c r="A515" s="358"/>
      <c r="B515" s="358"/>
      <c r="C515" s="359">
        <v>304</v>
      </c>
      <c r="D515" s="359"/>
      <c r="E515" s="359" t="s">
        <v>1118</v>
      </c>
      <c r="F515" s="360" t="s">
        <v>1119</v>
      </c>
    </row>
    <row r="516" spans="1:6" s="357" customFormat="1" ht="15" customHeight="1">
      <c r="A516" s="358"/>
      <c r="B516" s="358"/>
      <c r="C516" s="359"/>
      <c r="D516" s="359">
        <v>3041</v>
      </c>
      <c r="E516" s="359" t="s">
        <v>1120</v>
      </c>
      <c r="F516" s="360" t="s">
        <v>1121</v>
      </c>
    </row>
    <row r="517" spans="1:6" s="357" customFormat="1" ht="29.25" customHeight="1">
      <c r="A517" s="358"/>
      <c r="B517" s="358"/>
      <c r="C517" s="359"/>
      <c r="D517" s="359">
        <v>3042</v>
      </c>
      <c r="E517" s="359" t="s">
        <v>1122</v>
      </c>
      <c r="F517" s="360" t="s">
        <v>1123</v>
      </c>
    </row>
    <row r="518" spans="1:6" s="357" customFormat="1" ht="15" customHeight="1">
      <c r="A518" s="358"/>
      <c r="B518" s="358"/>
      <c r="C518" s="359"/>
      <c r="D518" s="359">
        <v>3049</v>
      </c>
      <c r="E518" s="359" t="s">
        <v>1124</v>
      </c>
      <c r="F518" s="360" t="s">
        <v>1125</v>
      </c>
    </row>
    <row r="519" spans="1:6" s="357" customFormat="1" ht="15" customHeight="1">
      <c r="A519" s="358"/>
      <c r="B519" s="358"/>
      <c r="C519" s="359">
        <v>305</v>
      </c>
      <c r="D519" s="359"/>
      <c r="E519" s="359" t="s">
        <v>1126</v>
      </c>
      <c r="F519" s="360" t="s">
        <v>1127</v>
      </c>
    </row>
    <row r="520" spans="1:6" s="357" customFormat="1" ht="15" customHeight="1">
      <c r="A520" s="358"/>
      <c r="B520" s="358"/>
      <c r="C520" s="359"/>
      <c r="D520" s="359">
        <v>3051</v>
      </c>
      <c r="E520" s="359" t="s">
        <v>1128</v>
      </c>
      <c r="F520" s="360" t="s">
        <v>1129</v>
      </c>
    </row>
    <row r="521" spans="1:6" s="357" customFormat="1" ht="30.75" customHeight="1">
      <c r="A521" s="358"/>
      <c r="B521" s="358"/>
      <c r="C521" s="359"/>
      <c r="D521" s="359">
        <v>3052</v>
      </c>
      <c r="E521" s="359" t="s">
        <v>1130</v>
      </c>
      <c r="F521" s="360" t="s">
        <v>1131</v>
      </c>
    </row>
    <row r="522" spans="1:6" s="357" customFormat="1" ht="15" customHeight="1">
      <c r="A522" s="358"/>
      <c r="B522" s="358"/>
      <c r="C522" s="359"/>
      <c r="D522" s="359">
        <v>3053</v>
      </c>
      <c r="E522" s="359" t="s">
        <v>1132</v>
      </c>
      <c r="F522" s="360" t="s">
        <v>1133</v>
      </c>
    </row>
    <row r="523" spans="1:6" s="357" customFormat="1" ht="15" customHeight="1">
      <c r="A523" s="358"/>
      <c r="B523" s="358"/>
      <c r="C523" s="359"/>
      <c r="D523" s="359">
        <v>3054</v>
      </c>
      <c r="E523" s="359" t="s">
        <v>1134</v>
      </c>
      <c r="F523" s="360" t="s">
        <v>1135</v>
      </c>
    </row>
    <row r="524" spans="1:6" s="357" customFormat="1" ht="15" customHeight="1">
      <c r="A524" s="358"/>
      <c r="B524" s="358"/>
      <c r="C524" s="359"/>
      <c r="D524" s="359">
        <v>3055</v>
      </c>
      <c r="E524" s="359" t="s">
        <v>1136</v>
      </c>
      <c r="F524" s="360" t="s">
        <v>1137</v>
      </c>
    </row>
    <row r="525" spans="1:6" s="357" customFormat="1" ht="15" customHeight="1">
      <c r="A525" s="358"/>
      <c r="B525" s="358"/>
      <c r="C525" s="359"/>
      <c r="D525" s="359">
        <v>3056</v>
      </c>
      <c r="E525" s="359" t="s">
        <v>1138</v>
      </c>
      <c r="F525" s="360" t="s">
        <v>1139</v>
      </c>
    </row>
    <row r="526" spans="1:6" s="357" customFormat="1" ht="15" customHeight="1">
      <c r="A526" s="358"/>
      <c r="B526" s="358"/>
      <c r="C526" s="359"/>
      <c r="D526" s="359">
        <v>3057</v>
      </c>
      <c r="E526" s="359" t="s">
        <v>1140</v>
      </c>
      <c r="F526" s="360" t="s">
        <v>1141</v>
      </c>
    </row>
    <row r="527" spans="1:6" s="357" customFormat="1" ht="15" customHeight="1">
      <c r="A527" s="358"/>
      <c r="B527" s="358"/>
      <c r="C527" s="359"/>
      <c r="D527" s="359">
        <v>3059</v>
      </c>
      <c r="E527" s="359" t="s">
        <v>1142</v>
      </c>
      <c r="F527" s="360"/>
    </row>
    <row r="528" spans="1:6" s="357" customFormat="1" ht="15" customHeight="1">
      <c r="A528" s="358"/>
      <c r="B528" s="358"/>
      <c r="C528" s="359">
        <v>306</v>
      </c>
      <c r="D528" s="359"/>
      <c r="E528" s="359" t="s">
        <v>1143</v>
      </c>
      <c r="F528" s="360"/>
    </row>
    <row r="529" spans="1:6" s="357" customFormat="1" ht="15" customHeight="1">
      <c r="A529" s="358"/>
      <c r="B529" s="358"/>
      <c r="C529" s="359"/>
      <c r="D529" s="359">
        <v>3061</v>
      </c>
      <c r="E529" s="359" t="s">
        <v>1144</v>
      </c>
      <c r="F529" s="360"/>
    </row>
    <row r="530" spans="1:6" s="357" customFormat="1" ht="15" customHeight="1">
      <c r="A530" s="358"/>
      <c r="B530" s="358"/>
      <c r="C530" s="359"/>
      <c r="D530" s="359">
        <v>3062</v>
      </c>
      <c r="E530" s="359" t="s">
        <v>1145</v>
      </c>
      <c r="F530" s="360" t="s">
        <v>1146</v>
      </c>
    </row>
    <row r="531" spans="1:6" s="357" customFormat="1" ht="15" customHeight="1">
      <c r="A531" s="358"/>
      <c r="B531" s="358"/>
      <c r="C531" s="359">
        <v>307</v>
      </c>
      <c r="D531" s="359"/>
      <c r="E531" s="359" t="s">
        <v>1147</v>
      </c>
      <c r="F531" s="360"/>
    </row>
    <row r="532" spans="1:6" s="357" customFormat="1" ht="15" customHeight="1">
      <c r="A532" s="358"/>
      <c r="B532" s="358"/>
      <c r="C532" s="359"/>
      <c r="D532" s="359">
        <v>3071</v>
      </c>
      <c r="E532" s="359" t="s">
        <v>1148</v>
      </c>
      <c r="F532" s="360" t="s">
        <v>1149</v>
      </c>
    </row>
    <row r="533" spans="1:6" s="357" customFormat="1" ht="15" customHeight="1">
      <c r="A533" s="358"/>
      <c r="B533" s="358"/>
      <c r="C533" s="359"/>
      <c r="D533" s="359">
        <v>3072</v>
      </c>
      <c r="E533" s="359" t="s">
        <v>1150</v>
      </c>
      <c r="F533" s="360" t="s">
        <v>1151</v>
      </c>
    </row>
    <row r="534" spans="1:6" s="357" customFormat="1" ht="15" customHeight="1">
      <c r="A534" s="358"/>
      <c r="B534" s="358"/>
      <c r="C534" s="359"/>
      <c r="D534" s="359">
        <v>3073</v>
      </c>
      <c r="E534" s="359" t="s">
        <v>1152</v>
      </c>
      <c r="F534" s="360" t="s">
        <v>1153</v>
      </c>
    </row>
    <row r="535" spans="1:6" s="357" customFormat="1" ht="27.75" customHeight="1">
      <c r="A535" s="358"/>
      <c r="B535" s="358"/>
      <c r="C535" s="359"/>
      <c r="D535" s="359">
        <v>3074</v>
      </c>
      <c r="E535" s="359" t="s">
        <v>1154</v>
      </c>
      <c r="F535" s="360" t="s">
        <v>1155</v>
      </c>
    </row>
    <row r="536" spans="1:6" s="357" customFormat="1" ht="15" customHeight="1">
      <c r="A536" s="358"/>
      <c r="B536" s="358"/>
      <c r="C536" s="359"/>
      <c r="D536" s="359">
        <v>3075</v>
      </c>
      <c r="E536" s="359" t="s">
        <v>1156</v>
      </c>
      <c r="F536" s="360" t="s">
        <v>1157</v>
      </c>
    </row>
    <row r="537" spans="1:6" s="357" customFormat="1" ht="15" customHeight="1">
      <c r="A537" s="358"/>
      <c r="B537" s="358"/>
      <c r="C537" s="359"/>
      <c r="D537" s="359">
        <v>3076</v>
      </c>
      <c r="E537" s="359" t="s">
        <v>1158</v>
      </c>
      <c r="F537" s="360" t="s">
        <v>1159</v>
      </c>
    </row>
    <row r="538" spans="1:6" s="357" customFormat="1" ht="15" customHeight="1">
      <c r="A538" s="358"/>
      <c r="B538" s="358"/>
      <c r="C538" s="359"/>
      <c r="D538" s="359">
        <v>3079</v>
      </c>
      <c r="E538" s="359" t="s">
        <v>1160</v>
      </c>
      <c r="F538" s="360" t="s">
        <v>1161</v>
      </c>
    </row>
    <row r="539" spans="1:6" s="357" customFormat="1" ht="15" customHeight="1">
      <c r="A539" s="358"/>
      <c r="B539" s="358"/>
      <c r="C539" s="359">
        <v>308</v>
      </c>
      <c r="D539" s="359"/>
      <c r="E539" s="359" t="s">
        <v>1162</v>
      </c>
      <c r="F539" s="360"/>
    </row>
    <row r="540" spans="1:6" s="357" customFormat="1" ht="15" customHeight="1">
      <c r="A540" s="358"/>
      <c r="B540" s="358"/>
      <c r="C540" s="359"/>
      <c r="D540" s="359">
        <v>3081</v>
      </c>
      <c r="E540" s="359" t="s">
        <v>1163</v>
      </c>
      <c r="F540" s="360" t="s">
        <v>1164</v>
      </c>
    </row>
    <row r="541" spans="1:6" s="357" customFormat="1" ht="15" customHeight="1">
      <c r="A541" s="358"/>
      <c r="B541" s="358"/>
      <c r="C541" s="359"/>
      <c r="D541" s="359">
        <v>3082</v>
      </c>
      <c r="E541" s="359" t="s">
        <v>1165</v>
      </c>
      <c r="F541" s="360"/>
    </row>
    <row r="542" spans="1:6" s="357" customFormat="1" ht="15" customHeight="1">
      <c r="A542" s="358"/>
      <c r="B542" s="358"/>
      <c r="C542" s="359"/>
      <c r="D542" s="359">
        <v>3089</v>
      </c>
      <c r="E542" s="359" t="s">
        <v>1166</v>
      </c>
      <c r="F542" s="360" t="s">
        <v>1167</v>
      </c>
    </row>
    <row r="543" spans="1:6" s="357" customFormat="1" ht="15" customHeight="1">
      <c r="A543" s="358"/>
      <c r="B543" s="358"/>
      <c r="C543" s="359">
        <v>309</v>
      </c>
      <c r="D543" s="359"/>
      <c r="E543" s="359" t="s">
        <v>1168</v>
      </c>
      <c r="F543" s="360"/>
    </row>
    <row r="544" spans="1:6" s="357" customFormat="1" ht="15" customHeight="1">
      <c r="A544" s="358"/>
      <c r="B544" s="358"/>
      <c r="C544" s="359"/>
      <c r="D544" s="359">
        <v>3091</v>
      </c>
      <c r="E544" s="359" t="s">
        <v>1169</v>
      </c>
      <c r="F544" s="360" t="s">
        <v>1170</v>
      </c>
    </row>
    <row r="545" spans="1:6" s="357" customFormat="1" ht="15" customHeight="1">
      <c r="A545" s="358"/>
      <c r="B545" s="358"/>
      <c r="C545" s="359"/>
      <c r="D545" s="359">
        <v>3099</v>
      </c>
      <c r="E545" s="359" t="s">
        <v>1171</v>
      </c>
      <c r="F545" s="360"/>
    </row>
    <row r="546" spans="1:6" s="357" customFormat="1" ht="15" customHeight="1">
      <c r="A546" s="358"/>
      <c r="B546" s="358">
        <v>31</v>
      </c>
      <c r="C546" s="359"/>
      <c r="D546" s="359"/>
      <c r="E546" s="359" t="s">
        <v>1172</v>
      </c>
      <c r="F546" s="360"/>
    </row>
    <row r="547" spans="1:6" s="357" customFormat="1" ht="15" customHeight="1">
      <c r="A547" s="358"/>
      <c r="B547" s="358"/>
      <c r="C547" s="359">
        <v>311</v>
      </c>
      <c r="D547" s="359">
        <v>3110</v>
      </c>
      <c r="E547" s="359" t="s">
        <v>1173</v>
      </c>
      <c r="F547" s="360" t="s">
        <v>1174</v>
      </c>
    </row>
    <row r="548" spans="1:6" s="357" customFormat="1" ht="15" customHeight="1">
      <c r="A548" s="358"/>
      <c r="B548" s="358"/>
      <c r="C548" s="359">
        <v>312</v>
      </c>
      <c r="D548" s="359">
        <v>3120</v>
      </c>
      <c r="E548" s="359" t="s">
        <v>1175</v>
      </c>
      <c r="F548" s="360" t="s">
        <v>1176</v>
      </c>
    </row>
    <row r="549" spans="1:6" s="357" customFormat="1" ht="15" customHeight="1">
      <c r="A549" s="358"/>
      <c r="B549" s="358"/>
      <c r="C549" s="359">
        <v>313</v>
      </c>
      <c r="D549" s="359">
        <v>3130</v>
      </c>
      <c r="E549" s="359" t="s">
        <v>1177</v>
      </c>
      <c r="F549" s="360" t="s">
        <v>1178</v>
      </c>
    </row>
    <row r="550" spans="1:6" s="357" customFormat="1" ht="15" customHeight="1">
      <c r="A550" s="358"/>
      <c r="B550" s="358"/>
      <c r="C550" s="359">
        <v>314</v>
      </c>
      <c r="D550" s="359">
        <v>3140</v>
      </c>
      <c r="E550" s="359" t="s">
        <v>1179</v>
      </c>
      <c r="F550" s="360" t="s">
        <v>1180</v>
      </c>
    </row>
    <row r="551" spans="1:6" s="357" customFormat="1" ht="15" customHeight="1">
      <c r="A551" s="358"/>
      <c r="B551" s="358">
        <v>32</v>
      </c>
      <c r="C551" s="359"/>
      <c r="D551" s="359"/>
      <c r="E551" s="359" t="s">
        <v>1181</v>
      </c>
      <c r="F551" s="360"/>
    </row>
    <row r="552" spans="1:6" s="357" customFormat="1" ht="15" customHeight="1">
      <c r="A552" s="358"/>
      <c r="B552" s="358"/>
      <c r="C552" s="359">
        <v>321</v>
      </c>
      <c r="D552" s="359"/>
      <c r="E552" s="359" t="s">
        <v>1182</v>
      </c>
      <c r="F552" s="360" t="s">
        <v>1183</v>
      </c>
    </row>
    <row r="553" spans="1:6" s="357" customFormat="1" ht="15" customHeight="1">
      <c r="A553" s="358"/>
      <c r="B553" s="358"/>
      <c r="C553" s="359"/>
      <c r="D553" s="359">
        <v>3211</v>
      </c>
      <c r="E553" s="359" t="s">
        <v>1184</v>
      </c>
      <c r="F553" s="360" t="s">
        <v>1185</v>
      </c>
    </row>
    <row r="554" spans="1:6" s="357" customFormat="1" ht="15" customHeight="1">
      <c r="A554" s="358"/>
      <c r="B554" s="358"/>
      <c r="C554" s="359"/>
      <c r="D554" s="359">
        <v>3212</v>
      </c>
      <c r="E554" s="359" t="s">
        <v>1186</v>
      </c>
      <c r="F554" s="360"/>
    </row>
    <row r="555" spans="1:6" s="357" customFormat="1" ht="15" customHeight="1">
      <c r="A555" s="358"/>
      <c r="B555" s="358"/>
      <c r="C555" s="359"/>
      <c r="D555" s="359">
        <v>3213</v>
      </c>
      <c r="E555" s="359" t="s">
        <v>1187</v>
      </c>
      <c r="F555" s="360"/>
    </row>
    <row r="556" spans="1:6" s="357" customFormat="1" ht="15" customHeight="1">
      <c r="A556" s="358"/>
      <c r="B556" s="358"/>
      <c r="C556" s="359"/>
      <c r="D556" s="359">
        <v>3214</v>
      </c>
      <c r="E556" s="359" t="s">
        <v>1188</v>
      </c>
      <c r="F556" s="360"/>
    </row>
    <row r="557" spans="1:6" s="357" customFormat="1" ht="15" customHeight="1">
      <c r="A557" s="358"/>
      <c r="B557" s="358"/>
      <c r="C557" s="359"/>
      <c r="D557" s="359">
        <v>3215</v>
      </c>
      <c r="E557" s="359" t="s">
        <v>1189</v>
      </c>
      <c r="F557" s="360"/>
    </row>
    <row r="558" spans="1:6" s="357" customFormat="1" ht="15" customHeight="1">
      <c r="A558" s="358"/>
      <c r="B558" s="358"/>
      <c r="C558" s="359"/>
      <c r="D558" s="359">
        <v>3216</v>
      </c>
      <c r="E558" s="359" t="s">
        <v>1190</v>
      </c>
      <c r="F558" s="360" t="s">
        <v>1191</v>
      </c>
    </row>
    <row r="559" spans="1:6" s="357" customFormat="1" ht="15" customHeight="1">
      <c r="A559" s="358"/>
      <c r="B559" s="358"/>
      <c r="C559" s="359"/>
      <c r="D559" s="359">
        <v>3217</v>
      </c>
      <c r="E559" s="359" t="s">
        <v>1192</v>
      </c>
      <c r="F559" s="360"/>
    </row>
    <row r="560" spans="1:6" s="357" customFormat="1" ht="15" customHeight="1">
      <c r="A560" s="358"/>
      <c r="B560" s="358"/>
      <c r="C560" s="359"/>
      <c r="D560" s="359">
        <v>3218</v>
      </c>
      <c r="E560" s="359" t="s">
        <v>1193</v>
      </c>
      <c r="F560" s="360"/>
    </row>
    <row r="561" spans="1:6" s="357" customFormat="1" ht="15" customHeight="1">
      <c r="A561" s="358"/>
      <c r="B561" s="358"/>
      <c r="C561" s="359"/>
      <c r="D561" s="359">
        <v>3219</v>
      </c>
      <c r="E561" s="359" t="s">
        <v>1194</v>
      </c>
      <c r="F561" s="360"/>
    </row>
    <row r="562" spans="1:6" s="357" customFormat="1" ht="15" customHeight="1">
      <c r="A562" s="358"/>
      <c r="B562" s="358"/>
      <c r="C562" s="359">
        <v>322</v>
      </c>
      <c r="D562" s="359"/>
      <c r="E562" s="359" t="s">
        <v>1195</v>
      </c>
      <c r="F562" s="360" t="s">
        <v>1196</v>
      </c>
    </row>
    <row r="563" spans="1:6" s="357" customFormat="1" ht="15" customHeight="1">
      <c r="A563" s="358"/>
      <c r="B563" s="358"/>
      <c r="C563" s="359"/>
      <c r="D563" s="359">
        <v>3221</v>
      </c>
      <c r="E563" s="359" t="s">
        <v>1197</v>
      </c>
      <c r="F563" s="360" t="s">
        <v>1198</v>
      </c>
    </row>
    <row r="564" spans="1:6" s="357" customFormat="1" ht="15" customHeight="1">
      <c r="A564" s="358"/>
      <c r="B564" s="358"/>
      <c r="C564" s="359"/>
      <c r="D564" s="359">
        <v>3222</v>
      </c>
      <c r="E564" s="359" t="s">
        <v>1199</v>
      </c>
      <c r="F564" s="360" t="s">
        <v>1200</v>
      </c>
    </row>
    <row r="565" spans="1:6" s="357" customFormat="1" ht="15" customHeight="1">
      <c r="A565" s="358"/>
      <c r="B565" s="358"/>
      <c r="C565" s="359"/>
      <c r="D565" s="359">
        <v>3229</v>
      </c>
      <c r="E565" s="359" t="s">
        <v>1201</v>
      </c>
      <c r="F565" s="360"/>
    </row>
    <row r="566" spans="1:6" s="357" customFormat="1" ht="15" customHeight="1">
      <c r="A566" s="358"/>
      <c r="B566" s="358"/>
      <c r="C566" s="359">
        <v>323</v>
      </c>
      <c r="D566" s="359"/>
      <c r="E566" s="359" t="s">
        <v>1202</v>
      </c>
      <c r="F566" s="360" t="s">
        <v>1203</v>
      </c>
    </row>
    <row r="567" spans="1:6" s="357" customFormat="1" ht="15" customHeight="1">
      <c r="A567" s="358"/>
      <c r="B567" s="358"/>
      <c r="C567" s="359"/>
      <c r="D567" s="359">
        <v>3231</v>
      </c>
      <c r="E567" s="359" t="s">
        <v>1204</v>
      </c>
      <c r="F567" s="360"/>
    </row>
    <row r="568" spans="1:6" s="357" customFormat="1" ht="15" customHeight="1">
      <c r="A568" s="358"/>
      <c r="B568" s="358"/>
      <c r="C568" s="359"/>
      <c r="D568" s="359">
        <v>3232</v>
      </c>
      <c r="E568" s="359" t="s">
        <v>1205</v>
      </c>
      <c r="F568" s="360"/>
    </row>
    <row r="569" spans="1:6" s="357" customFormat="1" ht="15" customHeight="1">
      <c r="A569" s="358"/>
      <c r="B569" s="358"/>
      <c r="C569" s="359"/>
      <c r="D569" s="359">
        <v>3239</v>
      </c>
      <c r="E569" s="359" t="s">
        <v>1206</v>
      </c>
      <c r="F569" s="360"/>
    </row>
    <row r="570" spans="1:6" s="357" customFormat="1" ht="15" customHeight="1">
      <c r="A570" s="358"/>
      <c r="B570" s="358"/>
      <c r="C570" s="359">
        <v>324</v>
      </c>
      <c r="D570" s="359">
        <v>3240</v>
      </c>
      <c r="E570" s="359" t="s">
        <v>1207</v>
      </c>
      <c r="F570" s="360" t="s">
        <v>1208</v>
      </c>
    </row>
    <row r="571" spans="1:6" s="357" customFormat="1" ht="15" customHeight="1">
      <c r="A571" s="358"/>
      <c r="B571" s="358"/>
      <c r="C571" s="359">
        <v>325</v>
      </c>
      <c r="D571" s="359"/>
      <c r="E571" s="359" t="s">
        <v>1209</v>
      </c>
      <c r="F571" s="360"/>
    </row>
    <row r="572" spans="1:6" s="357" customFormat="1" ht="15" customHeight="1">
      <c r="A572" s="358"/>
      <c r="B572" s="358"/>
      <c r="C572" s="359"/>
      <c r="D572" s="359">
        <v>3251</v>
      </c>
      <c r="E572" s="359" t="s">
        <v>1210</v>
      </c>
      <c r="F572" s="360" t="s">
        <v>1211</v>
      </c>
    </row>
    <row r="573" spans="1:6" s="357" customFormat="1" ht="15" customHeight="1">
      <c r="A573" s="358"/>
      <c r="B573" s="358"/>
      <c r="C573" s="359"/>
      <c r="D573" s="359">
        <v>3252</v>
      </c>
      <c r="E573" s="359" t="s">
        <v>1212</v>
      </c>
      <c r="F573" s="360" t="s">
        <v>1213</v>
      </c>
    </row>
    <row r="574" spans="1:6" s="357" customFormat="1" ht="15" customHeight="1">
      <c r="A574" s="358"/>
      <c r="B574" s="358"/>
      <c r="C574" s="359"/>
      <c r="D574" s="359">
        <v>3253</v>
      </c>
      <c r="E574" s="359" t="s">
        <v>1214</v>
      </c>
      <c r="F574" s="360" t="s">
        <v>1215</v>
      </c>
    </row>
    <row r="575" spans="1:6" s="357" customFormat="1" ht="15" customHeight="1">
      <c r="A575" s="358"/>
      <c r="B575" s="358"/>
      <c r="C575" s="359"/>
      <c r="D575" s="359">
        <v>3254</v>
      </c>
      <c r="E575" s="359" t="s">
        <v>1216</v>
      </c>
      <c r="F575" s="360" t="s">
        <v>1217</v>
      </c>
    </row>
    <row r="576" spans="1:6" s="357" customFormat="1" ht="15" customHeight="1">
      <c r="A576" s="358"/>
      <c r="B576" s="358"/>
      <c r="C576" s="359"/>
      <c r="D576" s="359">
        <v>3259</v>
      </c>
      <c r="E576" s="359" t="s">
        <v>1218</v>
      </c>
      <c r="F576" s="360"/>
    </row>
    <row r="577" spans="1:6" s="357" customFormat="1" ht="15" customHeight="1">
      <c r="A577" s="358"/>
      <c r="B577" s="358">
        <v>33</v>
      </c>
      <c r="C577" s="359"/>
      <c r="D577" s="359"/>
      <c r="E577" s="359" t="s">
        <v>1219</v>
      </c>
      <c r="F577" s="360"/>
    </row>
    <row r="578" spans="1:6" s="357" customFormat="1" ht="15" customHeight="1">
      <c r="A578" s="358"/>
      <c r="B578" s="358"/>
      <c r="C578" s="359">
        <v>331</v>
      </c>
      <c r="D578" s="359"/>
      <c r="E578" s="359" t="s">
        <v>1220</v>
      </c>
      <c r="F578" s="360"/>
    </row>
    <row r="579" spans="1:6" s="357" customFormat="1" ht="27.75" customHeight="1">
      <c r="A579" s="358"/>
      <c r="B579" s="358"/>
      <c r="C579" s="359"/>
      <c r="D579" s="359">
        <v>3311</v>
      </c>
      <c r="E579" s="359" t="s">
        <v>1221</v>
      </c>
      <c r="F579" s="360" t="s">
        <v>1222</v>
      </c>
    </row>
    <row r="580" spans="1:6" s="357" customFormat="1" ht="15" customHeight="1">
      <c r="A580" s="358"/>
      <c r="B580" s="358"/>
      <c r="C580" s="359"/>
      <c r="D580" s="359">
        <v>3312</v>
      </c>
      <c r="E580" s="359" t="s">
        <v>1223</v>
      </c>
      <c r="F580" s="360" t="s">
        <v>1224</v>
      </c>
    </row>
    <row r="581" spans="1:6" s="357" customFormat="1" ht="15" customHeight="1">
      <c r="A581" s="358"/>
      <c r="B581" s="358"/>
      <c r="C581" s="359">
        <v>332</v>
      </c>
      <c r="D581" s="359"/>
      <c r="E581" s="359" t="s">
        <v>1225</v>
      </c>
      <c r="F581" s="360"/>
    </row>
    <row r="582" spans="1:6" s="357" customFormat="1" ht="15" customHeight="1">
      <c r="A582" s="358"/>
      <c r="B582" s="358"/>
      <c r="C582" s="359"/>
      <c r="D582" s="359">
        <v>3321</v>
      </c>
      <c r="E582" s="359" t="s">
        <v>1226</v>
      </c>
      <c r="F582" s="360" t="s">
        <v>1227</v>
      </c>
    </row>
    <row r="583" spans="1:6" s="357" customFormat="1" ht="15" customHeight="1">
      <c r="A583" s="358"/>
      <c r="B583" s="358"/>
      <c r="C583" s="359"/>
      <c r="D583" s="359">
        <v>3322</v>
      </c>
      <c r="E583" s="359" t="s">
        <v>1228</v>
      </c>
      <c r="F583" s="360" t="s">
        <v>1229</v>
      </c>
    </row>
    <row r="584" spans="1:6" s="357" customFormat="1" ht="15" customHeight="1">
      <c r="A584" s="358"/>
      <c r="B584" s="358"/>
      <c r="C584" s="359"/>
      <c r="D584" s="359">
        <v>3323</v>
      </c>
      <c r="E584" s="359" t="s">
        <v>1230</v>
      </c>
      <c r="F584" s="360" t="s">
        <v>1231</v>
      </c>
    </row>
    <row r="585" spans="1:6" s="357" customFormat="1" ht="15" customHeight="1">
      <c r="A585" s="358"/>
      <c r="B585" s="358"/>
      <c r="C585" s="359"/>
      <c r="D585" s="359">
        <v>3324</v>
      </c>
      <c r="E585" s="359" t="s">
        <v>1232</v>
      </c>
      <c r="F585" s="360" t="s">
        <v>1233</v>
      </c>
    </row>
    <row r="586" spans="1:6" s="357" customFormat="1" ht="15" customHeight="1">
      <c r="A586" s="358"/>
      <c r="B586" s="358"/>
      <c r="C586" s="359"/>
      <c r="D586" s="359">
        <v>3329</v>
      </c>
      <c r="E586" s="359" t="s">
        <v>1234</v>
      </c>
      <c r="F586" s="360" t="s">
        <v>1235</v>
      </c>
    </row>
    <row r="587" spans="1:6" s="357" customFormat="1" ht="15" customHeight="1">
      <c r="A587" s="358"/>
      <c r="B587" s="358"/>
      <c r="C587" s="359">
        <v>333</v>
      </c>
      <c r="D587" s="359"/>
      <c r="E587" s="359" t="s">
        <v>1236</v>
      </c>
      <c r="F587" s="360"/>
    </row>
    <row r="588" spans="1:6" s="357" customFormat="1" ht="26.25" customHeight="1">
      <c r="A588" s="358"/>
      <c r="B588" s="358"/>
      <c r="C588" s="359"/>
      <c r="D588" s="359">
        <v>3331</v>
      </c>
      <c r="E588" s="359" t="s">
        <v>1237</v>
      </c>
      <c r="F588" s="360" t="s">
        <v>1238</v>
      </c>
    </row>
    <row r="589" spans="1:6" s="357" customFormat="1" ht="27.75" customHeight="1">
      <c r="A589" s="358"/>
      <c r="B589" s="358"/>
      <c r="C589" s="359"/>
      <c r="D589" s="359">
        <v>3332</v>
      </c>
      <c r="E589" s="359" t="s">
        <v>1239</v>
      </c>
      <c r="F589" s="360" t="s">
        <v>1240</v>
      </c>
    </row>
    <row r="590" spans="1:6" s="357" customFormat="1" ht="15" customHeight="1">
      <c r="A590" s="358"/>
      <c r="B590" s="358"/>
      <c r="C590" s="359"/>
      <c r="D590" s="359">
        <v>3333</v>
      </c>
      <c r="E590" s="359" t="s">
        <v>1241</v>
      </c>
      <c r="F590" s="360" t="s">
        <v>1242</v>
      </c>
    </row>
    <row r="591" spans="1:6" s="357" customFormat="1" ht="15" customHeight="1">
      <c r="A591" s="358"/>
      <c r="B591" s="358"/>
      <c r="C591" s="359">
        <v>334</v>
      </c>
      <c r="D591" s="359">
        <v>3340</v>
      </c>
      <c r="E591" s="359" t="s">
        <v>1243</v>
      </c>
      <c r="F591" s="360"/>
    </row>
    <row r="592" spans="1:6" s="357" customFormat="1" ht="15" customHeight="1">
      <c r="A592" s="358"/>
      <c r="B592" s="358"/>
      <c r="C592" s="359">
        <v>335</v>
      </c>
      <c r="D592" s="359"/>
      <c r="E592" s="359" t="s">
        <v>1244</v>
      </c>
      <c r="F592" s="360"/>
    </row>
    <row r="593" spans="1:6" s="357" customFormat="1" ht="15" customHeight="1">
      <c r="A593" s="358"/>
      <c r="B593" s="358"/>
      <c r="C593" s="359"/>
      <c r="D593" s="359">
        <v>3351</v>
      </c>
      <c r="E593" s="359" t="s">
        <v>1245</v>
      </c>
      <c r="F593" s="360" t="s">
        <v>1246</v>
      </c>
    </row>
    <row r="594" spans="1:6" s="357" customFormat="1" ht="25.5" customHeight="1">
      <c r="A594" s="358"/>
      <c r="B594" s="358"/>
      <c r="C594" s="359"/>
      <c r="D594" s="359">
        <v>3352</v>
      </c>
      <c r="E594" s="359" t="s">
        <v>1247</v>
      </c>
      <c r="F594" s="360" t="s">
        <v>1248</v>
      </c>
    </row>
    <row r="595" spans="1:6" s="357" customFormat="1" ht="15" customHeight="1">
      <c r="A595" s="358"/>
      <c r="B595" s="358"/>
      <c r="C595" s="359"/>
      <c r="D595" s="359">
        <v>3353</v>
      </c>
      <c r="E595" s="359" t="s">
        <v>1249</v>
      </c>
      <c r="F595" s="360" t="s">
        <v>1250</v>
      </c>
    </row>
    <row r="596" spans="1:6" s="357" customFormat="1" ht="15" customHeight="1">
      <c r="A596" s="358"/>
      <c r="B596" s="358"/>
      <c r="C596" s="359"/>
      <c r="D596" s="359">
        <v>3359</v>
      </c>
      <c r="E596" s="359" t="s">
        <v>1251</v>
      </c>
      <c r="F596" s="360"/>
    </row>
    <row r="597" spans="1:6" s="357" customFormat="1" ht="15" customHeight="1">
      <c r="A597" s="358"/>
      <c r="B597" s="358"/>
      <c r="C597" s="359">
        <v>336</v>
      </c>
      <c r="D597" s="359">
        <v>3360</v>
      </c>
      <c r="E597" s="359" t="s">
        <v>1252</v>
      </c>
      <c r="F597" s="360" t="s">
        <v>1253</v>
      </c>
    </row>
    <row r="598" spans="1:6" s="357" customFormat="1" ht="15" customHeight="1">
      <c r="A598" s="358"/>
      <c r="B598" s="358"/>
      <c r="C598" s="359">
        <v>337</v>
      </c>
      <c r="D598" s="359"/>
      <c r="E598" s="359" t="s">
        <v>1254</v>
      </c>
      <c r="F598" s="360" t="s">
        <v>1255</v>
      </c>
    </row>
    <row r="599" spans="1:6" s="357" customFormat="1" ht="15" customHeight="1">
      <c r="A599" s="358"/>
      <c r="B599" s="358"/>
      <c r="C599" s="359"/>
      <c r="D599" s="359">
        <v>3371</v>
      </c>
      <c r="E599" s="359" t="s">
        <v>1256</v>
      </c>
      <c r="F599" s="360" t="s">
        <v>1257</v>
      </c>
    </row>
    <row r="600" spans="1:6" s="357" customFormat="1" ht="15" customHeight="1">
      <c r="A600" s="358"/>
      <c r="B600" s="358"/>
      <c r="C600" s="359"/>
      <c r="D600" s="359">
        <v>3372</v>
      </c>
      <c r="E600" s="359" t="s">
        <v>1258</v>
      </c>
      <c r="F600" s="360" t="s">
        <v>1259</v>
      </c>
    </row>
    <row r="601" spans="1:6" s="357" customFormat="1" ht="15" customHeight="1">
      <c r="A601" s="358"/>
      <c r="B601" s="358"/>
      <c r="C601" s="359"/>
      <c r="D601" s="359">
        <v>3373</v>
      </c>
      <c r="E601" s="359" t="s">
        <v>1260</v>
      </c>
      <c r="F601" s="360" t="s">
        <v>1261</v>
      </c>
    </row>
    <row r="602" spans="1:6" s="357" customFormat="1" ht="15" customHeight="1">
      <c r="A602" s="358"/>
      <c r="B602" s="358"/>
      <c r="C602" s="359"/>
      <c r="D602" s="359">
        <v>3379</v>
      </c>
      <c r="E602" s="359" t="s">
        <v>1262</v>
      </c>
      <c r="F602" s="360" t="s">
        <v>1263</v>
      </c>
    </row>
    <row r="603" spans="1:6" s="357" customFormat="1" ht="15" customHeight="1">
      <c r="A603" s="358"/>
      <c r="B603" s="358"/>
      <c r="C603" s="359">
        <v>338</v>
      </c>
      <c r="D603" s="359"/>
      <c r="E603" s="359" t="s">
        <v>1264</v>
      </c>
      <c r="F603" s="360" t="s">
        <v>1265</v>
      </c>
    </row>
    <row r="604" spans="1:6" s="357" customFormat="1" ht="15" customHeight="1">
      <c r="A604" s="358"/>
      <c r="B604" s="358"/>
      <c r="C604" s="359"/>
      <c r="D604" s="359">
        <v>3381</v>
      </c>
      <c r="E604" s="359" t="s">
        <v>1266</v>
      </c>
      <c r="F604" s="360" t="s">
        <v>1267</v>
      </c>
    </row>
    <row r="605" spans="1:6" s="357" customFormat="1" ht="15" customHeight="1">
      <c r="A605" s="358"/>
      <c r="B605" s="358"/>
      <c r="C605" s="359"/>
      <c r="D605" s="359">
        <v>3382</v>
      </c>
      <c r="E605" s="359" t="s">
        <v>1268</v>
      </c>
      <c r="F605" s="360"/>
    </row>
    <row r="606" spans="1:6" s="357" customFormat="1" ht="15" customHeight="1">
      <c r="A606" s="358"/>
      <c r="B606" s="358"/>
      <c r="C606" s="359"/>
      <c r="D606" s="359">
        <v>3383</v>
      </c>
      <c r="E606" s="359" t="s">
        <v>1269</v>
      </c>
      <c r="F606" s="360" t="s">
        <v>1270</v>
      </c>
    </row>
    <row r="607" spans="1:6" s="357" customFormat="1" ht="15" customHeight="1">
      <c r="A607" s="358"/>
      <c r="B607" s="358"/>
      <c r="C607" s="359"/>
      <c r="D607" s="359">
        <v>3389</v>
      </c>
      <c r="E607" s="359" t="s">
        <v>1271</v>
      </c>
      <c r="F607" s="360"/>
    </row>
    <row r="608" spans="1:6" s="357" customFormat="1" ht="15" customHeight="1">
      <c r="A608" s="358"/>
      <c r="B608" s="358"/>
      <c r="C608" s="359">
        <v>339</v>
      </c>
      <c r="D608" s="359"/>
      <c r="E608" s="359" t="s">
        <v>1272</v>
      </c>
      <c r="F608" s="360"/>
    </row>
    <row r="609" spans="1:6" s="357" customFormat="1" ht="15" customHeight="1">
      <c r="A609" s="358"/>
      <c r="B609" s="358"/>
      <c r="C609" s="359"/>
      <c r="D609" s="359">
        <v>3391</v>
      </c>
      <c r="E609" s="359" t="s">
        <v>1273</v>
      </c>
      <c r="F609" s="360" t="s">
        <v>1274</v>
      </c>
    </row>
    <row r="610" spans="1:6" s="357" customFormat="1" ht="15" customHeight="1">
      <c r="A610" s="358"/>
      <c r="B610" s="358"/>
      <c r="C610" s="359"/>
      <c r="D610" s="359">
        <v>3392</v>
      </c>
      <c r="E610" s="359" t="s">
        <v>1275</v>
      </c>
      <c r="F610" s="360" t="s">
        <v>1276</v>
      </c>
    </row>
    <row r="611" spans="1:6" s="357" customFormat="1" ht="30.75" customHeight="1">
      <c r="A611" s="358"/>
      <c r="B611" s="358"/>
      <c r="C611" s="359"/>
      <c r="D611" s="359">
        <v>3393</v>
      </c>
      <c r="E611" s="359" t="s">
        <v>1277</v>
      </c>
      <c r="F611" s="360" t="s">
        <v>1278</v>
      </c>
    </row>
    <row r="612" spans="1:6" s="357" customFormat="1" ht="15" customHeight="1">
      <c r="A612" s="358"/>
      <c r="B612" s="358"/>
      <c r="C612" s="359"/>
      <c r="D612" s="359">
        <v>3394</v>
      </c>
      <c r="E612" s="359" t="s">
        <v>1279</v>
      </c>
      <c r="F612" s="360"/>
    </row>
    <row r="613" spans="1:6" s="357" customFormat="1" ht="15" customHeight="1">
      <c r="A613" s="358"/>
      <c r="B613" s="358"/>
      <c r="C613" s="359"/>
      <c r="D613" s="359">
        <v>3399</v>
      </c>
      <c r="E613" s="359" t="s">
        <v>1280</v>
      </c>
      <c r="F613" s="360" t="s">
        <v>1281</v>
      </c>
    </row>
    <row r="614" spans="1:6" s="357" customFormat="1" ht="15" customHeight="1">
      <c r="A614" s="358"/>
      <c r="B614" s="358">
        <v>34</v>
      </c>
      <c r="C614" s="359"/>
      <c r="D614" s="359"/>
      <c r="E614" s="359" t="s">
        <v>1282</v>
      </c>
      <c r="F614" s="360"/>
    </row>
    <row r="615" spans="1:6" s="357" customFormat="1" ht="15" customHeight="1">
      <c r="A615" s="358"/>
      <c r="B615" s="358"/>
      <c r="C615" s="359">
        <v>341</v>
      </c>
      <c r="D615" s="359"/>
      <c r="E615" s="359" t="s">
        <v>1283</v>
      </c>
      <c r="F615" s="360"/>
    </row>
    <row r="616" spans="1:6" s="357" customFormat="1" ht="15" customHeight="1">
      <c r="A616" s="358"/>
      <c r="B616" s="358"/>
      <c r="C616" s="359"/>
      <c r="D616" s="359">
        <v>3411</v>
      </c>
      <c r="E616" s="359" t="s">
        <v>1284</v>
      </c>
      <c r="F616" s="360" t="s">
        <v>1285</v>
      </c>
    </row>
    <row r="617" spans="1:6" s="357" customFormat="1" ht="15" customHeight="1">
      <c r="A617" s="358"/>
      <c r="B617" s="358"/>
      <c r="C617" s="359"/>
      <c r="D617" s="359">
        <v>3412</v>
      </c>
      <c r="E617" s="359" t="s">
        <v>1286</v>
      </c>
      <c r="F617" s="360" t="s">
        <v>1287</v>
      </c>
    </row>
    <row r="618" spans="1:6" s="357" customFormat="1" ht="15" customHeight="1">
      <c r="A618" s="358"/>
      <c r="B618" s="358"/>
      <c r="C618" s="359"/>
      <c r="D618" s="359">
        <v>3413</v>
      </c>
      <c r="E618" s="359" t="s">
        <v>1288</v>
      </c>
      <c r="F618" s="360" t="s">
        <v>1289</v>
      </c>
    </row>
    <row r="619" spans="1:6" s="357" customFormat="1" ht="15" customHeight="1">
      <c r="A619" s="358"/>
      <c r="B619" s="358"/>
      <c r="C619" s="359"/>
      <c r="D619" s="359">
        <v>3414</v>
      </c>
      <c r="E619" s="359" t="s">
        <v>1290</v>
      </c>
      <c r="F619" s="360"/>
    </row>
    <row r="620" spans="1:6" s="357" customFormat="1" ht="15" customHeight="1">
      <c r="A620" s="358"/>
      <c r="B620" s="358"/>
      <c r="C620" s="359"/>
      <c r="D620" s="359">
        <v>3415</v>
      </c>
      <c r="E620" s="359" t="s">
        <v>1291</v>
      </c>
      <c r="F620" s="360" t="s">
        <v>1292</v>
      </c>
    </row>
    <row r="621" spans="1:6" s="357" customFormat="1" ht="15" customHeight="1">
      <c r="A621" s="358"/>
      <c r="B621" s="358"/>
      <c r="C621" s="359"/>
      <c r="D621" s="359">
        <v>3419</v>
      </c>
      <c r="E621" s="359" t="s">
        <v>1293</v>
      </c>
      <c r="F621" s="360"/>
    </row>
    <row r="622" spans="1:6" s="357" customFormat="1" ht="15" customHeight="1">
      <c r="A622" s="358"/>
      <c r="B622" s="358"/>
      <c r="C622" s="359">
        <v>342</v>
      </c>
      <c r="D622" s="359"/>
      <c r="E622" s="359" t="s">
        <v>1294</v>
      </c>
      <c r="F622" s="360"/>
    </row>
    <row r="623" spans="1:6" s="357" customFormat="1" ht="15" customHeight="1">
      <c r="A623" s="358"/>
      <c r="B623" s="358"/>
      <c r="C623" s="359"/>
      <c r="D623" s="359">
        <v>3421</v>
      </c>
      <c r="E623" s="359" t="s">
        <v>1295</v>
      </c>
      <c r="F623" s="360" t="s">
        <v>1296</v>
      </c>
    </row>
    <row r="624" spans="1:6" s="357" customFormat="1" ht="26.25" customHeight="1">
      <c r="A624" s="358"/>
      <c r="B624" s="358"/>
      <c r="C624" s="359"/>
      <c r="D624" s="359">
        <v>3422</v>
      </c>
      <c r="E624" s="359" t="s">
        <v>1297</v>
      </c>
      <c r="F624" s="360" t="s">
        <v>1298</v>
      </c>
    </row>
    <row r="625" spans="1:6" s="357" customFormat="1" ht="25.5" customHeight="1">
      <c r="A625" s="358"/>
      <c r="B625" s="358"/>
      <c r="C625" s="359"/>
      <c r="D625" s="359">
        <v>3423</v>
      </c>
      <c r="E625" s="359" t="s">
        <v>1299</v>
      </c>
      <c r="F625" s="360" t="s">
        <v>1300</v>
      </c>
    </row>
    <row r="626" spans="1:6" s="357" customFormat="1" ht="15" customHeight="1">
      <c r="A626" s="358"/>
      <c r="B626" s="358"/>
      <c r="C626" s="359"/>
      <c r="D626" s="359">
        <v>3424</v>
      </c>
      <c r="E626" s="359" t="s">
        <v>1301</v>
      </c>
      <c r="F626" s="360" t="s">
        <v>1302</v>
      </c>
    </row>
    <row r="627" spans="1:6" s="357" customFormat="1" ht="15" customHeight="1">
      <c r="A627" s="358"/>
      <c r="B627" s="358"/>
      <c r="C627" s="359"/>
      <c r="D627" s="359">
        <v>3425</v>
      </c>
      <c r="E627" s="359" t="s">
        <v>1303</v>
      </c>
      <c r="F627" s="360" t="s">
        <v>1304</v>
      </c>
    </row>
    <row r="628" spans="1:6" s="357" customFormat="1" ht="15" customHeight="1">
      <c r="A628" s="358"/>
      <c r="B628" s="358"/>
      <c r="C628" s="359"/>
      <c r="D628" s="359">
        <v>3429</v>
      </c>
      <c r="E628" s="359" t="s">
        <v>1305</v>
      </c>
      <c r="F628" s="360"/>
    </row>
    <row r="629" spans="1:6" s="357" customFormat="1" ht="15" customHeight="1">
      <c r="A629" s="358"/>
      <c r="B629" s="358"/>
      <c r="C629" s="359">
        <v>343</v>
      </c>
      <c r="D629" s="359"/>
      <c r="E629" s="359" t="s">
        <v>1306</v>
      </c>
      <c r="F629" s="360" t="s">
        <v>1307</v>
      </c>
    </row>
    <row r="630" spans="1:6" s="357" customFormat="1" ht="26.25" customHeight="1">
      <c r="A630" s="358"/>
      <c r="B630" s="358"/>
      <c r="C630" s="359"/>
      <c r="D630" s="359">
        <v>3431</v>
      </c>
      <c r="E630" s="359" t="s">
        <v>1308</v>
      </c>
      <c r="F630" s="360" t="s">
        <v>1309</v>
      </c>
    </row>
    <row r="631" spans="1:6" s="357" customFormat="1" ht="15" customHeight="1">
      <c r="A631" s="358"/>
      <c r="B631" s="358"/>
      <c r="C631" s="359"/>
      <c r="D631" s="359">
        <v>3432</v>
      </c>
      <c r="E631" s="359" t="s">
        <v>1310</v>
      </c>
      <c r="F631" s="360" t="s">
        <v>1311</v>
      </c>
    </row>
    <row r="632" spans="1:6" s="357" customFormat="1" ht="27.75" customHeight="1">
      <c r="A632" s="358"/>
      <c r="B632" s="358"/>
      <c r="C632" s="359"/>
      <c r="D632" s="359">
        <v>3433</v>
      </c>
      <c r="E632" s="359" t="s">
        <v>1312</v>
      </c>
      <c r="F632" s="360" t="s">
        <v>1313</v>
      </c>
    </row>
    <row r="633" spans="1:6" s="357" customFormat="1" ht="27" customHeight="1">
      <c r="A633" s="358"/>
      <c r="B633" s="358"/>
      <c r="C633" s="359"/>
      <c r="D633" s="359">
        <v>3434</v>
      </c>
      <c r="E633" s="359" t="s">
        <v>1314</v>
      </c>
      <c r="F633" s="360" t="s">
        <v>1315</v>
      </c>
    </row>
    <row r="634" spans="1:6" s="357" customFormat="1" ht="15" customHeight="1">
      <c r="A634" s="358"/>
      <c r="B634" s="358"/>
      <c r="C634" s="359"/>
      <c r="D634" s="359">
        <v>3435</v>
      </c>
      <c r="E634" s="359" t="s">
        <v>1316</v>
      </c>
      <c r="F634" s="360" t="s">
        <v>1317</v>
      </c>
    </row>
    <row r="635" spans="1:6" s="357" customFormat="1" ht="15" customHeight="1">
      <c r="A635" s="358"/>
      <c r="B635" s="358"/>
      <c r="C635" s="359"/>
      <c r="D635" s="359">
        <v>3436</v>
      </c>
      <c r="E635" s="359" t="s">
        <v>1318</v>
      </c>
      <c r="F635" s="360" t="s">
        <v>1319</v>
      </c>
    </row>
    <row r="636" spans="1:6" s="357" customFormat="1" ht="27.75" customHeight="1">
      <c r="A636" s="358"/>
      <c r="B636" s="358"/>
      <c r="C636" s="359"/>
      <c r="D636" s="359">
        <v>3437</v>
      </c>
      <c r="E636" s="359" t="s">
        <v>1320</v>
      </c>
      <c r="F636" s="360" t="s">
        <v>1321</v>
      </c>
    </row>
    <row r="637" spans="1:6" s="357" customFormat="1" ht="15" customHeight="1">
      <c r="A637" s="358"/>
      <c r="B637" s="358"/>
      <c r="C637" s="359"/>
      <c r="D637" s="359">
        <v>3439</v>
      </c>
      <c r="E637" s="359" t="s">
        <v>1322</v>
      </c>
      <c r="F637" s="360" t="s">
        <v>1323</v>
      </c>
    </row>
    <row r="638" spans="1:6" s="357" customFormat="1" ht="15" customHeight="1">
      <c r="A638" s="358"/>
      <c r="B638" s="358"/>
      <c r="C638" s="359">
        <v>344</v>
      </c>
      <c r="D638" s="359"/>
      <c r="E638" s="359" t="s">
        <v>1324</v>
      </c>
      <c r="F638" s="360" t="s">
        <v>1325</v>
      </c>
    </row>
    <row r="639" spans="1:6" s="357" customFormat="1" ht="15" customHeight="1">
      <c r="A639" s="358"/>
      <c r="B639" s="358"/>
      <c r="C639" s="359"/>
      <c r="D639" s="359">
        <v>3441</v>
      </c>
      <c r="E639" s="359" t="s">
        <v>1326</v>
      </c>
      <c r="F639" s="360" t="s">
        <v>1327</v>
      </c>
    </row>
    <row r="640" spans="1:6" s="357" customFormat="1" ht="15" customHeight="1">
      <c r="A640" s="358"/>
      <c r="B640" s="358"/>
      <c r="C640" s="359"/>
      <c r="D640" s="359">
        <v>3442</v>
      </c>
      <c r="E640" s="359" t="s">
        <v>1328</v>
      </c>
      <c r="F640" s="360" t="s">
        <v>1329</v>
      </c>
    </row>
    <row r="641" spans="1:6" s="357" customFormat="1" ht="15" customHeight="1">
      <c r="A641" s="358"/>
      <c r="B641" s="358"/>
      <c r="C641" s="359"/>
      <c r="D641" s="359">
        <v>3443</v>
      </c>
      <c r="E641" s="359" t="s">
        <v>1330</v>
      </c>
      <c r="F641" s="360" t="s">
        <v>1331</v>
      </c>
    </row>
    <row r="642" spans="1:6" s="357" customFormat="1" ht="15" customHeight="1">
      <c r="A642" s="358"/>
      <c r="B642" s="358"/>
      <c r="C642" s="359"/>
      <c r="D642" s="359">
        <v>3444</v>
      </c>
      <c r="E642" s="359" t="s">
        <v>1332</v>
      </c>
      <c r="F642" s="360" t="s">
        <v>1333</v>
      </c>
    </row>
    <row r="643" spans="1:6" s="357" customFormat="1" ht="15" customHeight="1">
      <c r="A643" s="358"/>
      <c r="B643" s="358"/>
      <c r="C643" s="359"/>
      <c r="D643" s="359">
        <v>3445</v>
      </c>
      <c r="E643" s="359" t="s">
        <v>1334</v>
      </c>
      <c r="F643" s="360" t="s">
        <v>1335</v>
      </c>
    </row>
    <row r="644" spans="1:6" s="357" customFormat="1" ht="15" customHeight="1">
      <c r="A644" s="358"/>
      <c r="B644" s="358"/>
      <c r="C644" s="359"/>
      <c r="D644" s="359">
        <v>3446</v>
      </c>
      <c r="E644" s="359" t="s">
        <v>1336</v>
      </c>
      <c r="F644" s="360" t="s">
        <v>1337</v>
      </c>
    </row>
    <row r="645" spans="1:6" s="357" customFormat="1" ht="15" customHeight="1">
      <c r="A645" s="358"/>
      <c r="B645" s="358"/>
      <c r="C645" s="359">
        <v>345</v>
      </c>
      <c r="D645" s="359"/>
      <c r="E645" s="359" t="s">
        <v>1338</v>
      </c>
      <c r="F645" s="360"/>
    </row>
    <row r="646" spans="1:6" s="357" customFormat="1" ht="15" customHeight="1">
      <c r="A646" s="358"/>
      <c r="B646" s="358"/>
      <c r="C646" s="359"/>
      <c r="D646" s="359">
        <v>3451</v>
      </c>
      <c r="E646" s="359" t="s">
        <v>1339</v>
      </c>
      <c r="F646" s="360" t="s">
        <v>1340</v>
      </c>
    </row>
    <row r="647" spans="1:6" s="357" customFormat="1" ht="15" customHeight="1">
      <c r="A647" s="358"/>
      <c r="B647" s="358"/>
      <c r="C647" s="359"/>
      <c r="D647" s="359">
        <v>3452</v>
      </c>
      <c r="E647" s="359" t="s">
        <v>1341</v>
      </c>
      <c r="F647" s="360" t="s">
        <v>1342</v>
      </c>
    </row>
    <row r="648" spans="1:6" s="357" customFormat="1" ht="15" customHeight="1">
      <c r="A648" s="358"/>
      <c r="B648" s="358"/>
      <c r="C648" s="359"/>
      <c r="D648" s="359">
        <v>3453</v>
      </c>
      <c r="E648" s="359" t="s">
        <v>1343</v>
      </c>
      <c r="F648" s="360" t="s">
        <v>1344</v>
      </c>
    </row>
    <row r="649" spans="1:6" s="357" customFormat="1" ht="15" customHeight="1">
      <c r="A649" s="358"/>
      <c r="B649" s="358"/>
      <c r="C649" s="359"/>
      <c r="D649" s="359">
        <v>3459</v>
      </c>
      <c r="E649" s="359" t="s">
        <v>1345</v>
      </c>
      <c r="F649" s="360" t="s">
        <v>1346</v>
      </c>
    </row>
    <row r="650" spans="1:6" s="357" customFormat="1" ht="15" customHeight="1">
      <c r="A650" s="358"/>
      <c r="B650" s="358"/>
      <c r="C650" s="359">
        <v>346</v>
      </c>
      <c r="D650" s="359"/>
      <c r="E650" s="359" t="s">
        <v>1347</v>
      </c>
      <c r="F650" s="360"/>
    </row>
    <row r="651" spans="1:6" s="357" customFormat="1" ht="25.5" customHeight="1">
      <c r="A651" s="358"/>
      <c r="B651" s="358"/>
      <c r="C651" s="359"/>
      <c r="D651" s="359">
        <v>3461</v>
      </c>
      <c r="E651" s="359" t="s">
        <v>1348</v>
      </c>
      <c r="F651" s="360" t="s">
        <v>1349</v>
      </c>
    </row>
    <row r="652" spans="1:6" s="357" customFormat="1" ht="15" customHeight="1">
      <c r="A652" s="358"/>
      <c r="B652" s="358"/>
      <c r="C652" s="359"/>
      <c r="D652" s="359">
        <v>3462</v>
      </c>
      <c r="E652" s="359" t="s">
        <v>1350</v>
      </c>
      <c r="F652" s="360" t="s">
        <v>1351</v>
      </c>
    </row>
    <row r="653" spans="1:6" s="357" customFormat="1" ht="27.75" customHeight="1">
      <c r="A653" s="358"/>
      <c r="B653" s="358"/>
      <c r="C653" s="359"/>
      <c r="D653" s="359">
        <v>3463</v>
      </c>
      <c r="E653" s="359" t="s">
        <v>1352</v>
      </c>
      <c r="F653" s="360" t="s">
        <v>1353</v>
      </c>
    </row>
    <row r="654" spans="1:6" s="357" customFormat="1" ht="15" customHeight="1">
      <c r="A654" s="358"/>
      <c r="B654" s="358"/>
      <c r="C654" s="359"/>
      <c r="D654" s="359">
        <v>3464</v>
      </c>
      <c r="E654" s="359" t="s">
        <v>1354</v>
      </c>
      <c r="F654" s="360" t="s">
        <v>1355</v>
      </c>
    </row>
    <row r="655" spans="1:6" s="357" customFormat="1" ht="15" customHeight="1">
      <c r="A655" s="358"/>
      <c r="B655" s="358"/>
      <c r="C655" s="359"/>
      <c r="D655" s="359">
        <v>3465</v>
      </c>
      <c r="E655" s="359" t="s">
        <v>1356</v>
      </c>
      <c r="F655" s="360" t="s">
        <v>1357</v>
      </c>
    </row>
    <row r="656" spans="1:6" s="357" customFormat="1" ht="15" customHeight="1">
      <c r="A656" s="358"/>
      <c r="B656" s="358"/>
      <c r="C656" s="359"/>
      <c r="D656" s="359">
        <v>3466</v>
      </c>
      <c r="E656" s="359" t="s">
        <v>1358</v>
      </c>
      <c r="F656" s="360"/>
    </row>
    <row r="657" spans="1:6" s="357" customFormat="1" ht="15" customHeight="1">
      <c r="A657" s="358"/>
      <c r="B657" s="358"/>
      <c r="C657" s="359"/>
      <c r="D657" s="359">
        <v>3467</v>
      </c>
      <c r="E657" s="359" t="s">
        <v>1359</v>
      </c>
      <c r="F657" s="360" t="s">
        <v>1360</v>
      </c>
    </row>
    <row r="658" spans="1:6" s="357" customFormat="1" ht="15" customHeight="1">
      <c r="A658" s="358"/>
      <c r="B658" s="358"/>
      <c r="C658" s="359">
        <v>347</v>
      </c>
      <c r="D658" s="359"/>
      <c r="E658" s="359" t="s">
        <v>1361</v>
      </c>
      <c r="F658" s="360"/>
    </row>
    <row r="659" spans="1:6" s="357" customFormat="1" ht="15" customHeight="1">
      <c r="A659" s="358"/>
      <c r="B659" s="358"/>
      <c r="C659" s="359"/>
      <c r="D659" s="359">
        <v>3471</v>
      </c>
      <c r="E659" s="359" t="s">
        <v>1362</v>
      </c>
      <c r="F659" s="360" t="s">
        <v>1363</v>
      </c>
    </row>
    <row r="660" spans="1:6" s="357" customFormat="1" ht="15" customHeight="1">
      <c r="A660" s="358"/>
      <c r="B660" s="358"/>
      <c r="C660" s="359"/>
      <c r="D660" s="359">
        <v>3472</v>
      </c>
      <c r="E660" s="359" t="s">
        <v>1364</v>
      </c>
      <c r="F660" s="360" t="s">
        <v>1365</v>
      </c>
    </row>
    <row r="661" spans="1:6" s="357" customFormat="1" ht="27" customHeight="1">
      <c r="A661" s="358"/>
      <c r="B661" s="358"/>
      <c r="C661" s="359"/>
      <c r="D661" s="359">
        <v>3473</v>
      </c>
      <c r="E661" s="359" t="s">
        <v>1366</v>
      </c>
      <c r="F661" s="360" t="s">
        <v>1367</v>
      </c>
    </row>
    <row r="662" spans="1:6" s="357" customFormat="1" ht="27.75" customHeight="1">
      <c r="A662" s="358"/>
      <c r="B662" s="358"/>
      <c r="C662" s="359"/>
      <c r="D662" s="359">
        <v>3474</v>
      </c>
      <c r="E662" s="359" t="s">
        <v>1368</v>
      </c>
      <c r="F662" s="360" t="s">
        <v>1369</v>
      </c>
    </row>
    <row r="663" spans="1:6" s="357" customFormat="1" ht="18.75" customHeight="1">
      <c r="A663" s="358"/>
      <c r="B663" s="358"/>
      <c r="C663" s="359"/>
      <c r="D663" s="359">
        <v>3475</v>
      </c>
      <c r="E663" s="359" t="s">
        <v>1370</v>
      </c>
      <c r="F663" s="360" t="s">
        <v>1371</v>
      </c>
    </row>
    <row r="664" spans="1:6" s="357" customFormat="1" ht="15" customHeight="1">
      <c r="A664" s="358"/>
      <c r="B664" s="358"/>
      <c r="C664" s="359"/>
      <c r="D664" s="359">
        <v>3479</v>
      </c>
      <c r="E664" s="359" t="s">
        <v>1372</v>
      </c>
      <c r="F664" s="360"/>
    </row>
    <row r="665" spans="1:6" s="357" customFormat="1" ht="15" customHeight="1">
      <c r="A665" s="358"/>
      <c r="B665" s="358"/>
      <c r="C665" s="359">
        <v>348</v>
      </c>
      <c r="D665" s="359"/>
      <c r="E665" s="359" t="s">
        <v>1373</v>
      </c>
      <c r="F665" s="360"/>
    </row>
    <row r="666" spans="1:6" s="357" customFormat="1" ht="15" customHeight="1">
      <c r="A666" s="358"/>
      <c r="B666" s="358"/>
      <c r="C666" s="359"/>
      <c r="D666" s="359">
        <v>3481</v>
      </c>
      <c r="E666" s="359" t="s">
        <v>1374</v>
      </c>
      <c r="F666" s="360" t="s">
        <v>1375</v>
      </c>
    </row>
    <row r="667" spans="1:6" s="357" customFormat="1" ht="15" customHeight="1">
      <c r="A667" s="358"/>
      <c r="B667" s="358"/>
      <c r="C667" s="359"/>
      <c r="D667" s="359">
        <v>3482</v>
      </c>
      <c r="E667" s="359" t="s">
        <v>1376</v>
      </c>
      <c r="F667" s="360"/>
    </row>
    <row r="668" spans="1:6" s="357" customFormat="1" ht="15" customHeight="1">
      <c r="A668" s="358"/>
      <c r="B668" s="358"/>
      <c r="C668" s="359"/>
      <c r="D668" s="359">
        <v>3483</v>
      </c>
      <c r="E668" s="359" t="s">
        <v>1377</v>
      </c>
      <c r="F668" s="360"/>
    </row>
    <row r="669" spans="1:6" s="357" customFormat="1" ht="15" customHeight="1">
      <c r="A669" s="358"/>
      <c r="B669" s="358"/>
      <c r="C669" s="359"/>
      <c r="D669" s="359">
        <v>3484</v>
      </c>
      <c r="E669" s="359" t="s">
        <v>1378</v>
      </c>
      <c r="F669" s="360" t="s">
        <v>1379</v>
      </c>
    </row>
    <row r="670" spans="1:6" s="357" customFormat="1" ht="15" customHeight="1">
      <c r="A670" s="358"/>
      <c r="B670" s="358"/>
      <c r="C670" s="359"/>
      <c r="D670" s="359">
        <v>3489</v>
      </c>
      <c r="E670" s="359" t="s">
        <v>1380</v>
      </c>
      <c r="F670" s="360"/>
    </row>
    <row r="671" spans="1:6" s="357" customFormat="1" ht="15" customHeight="1">
      <c r="A671" s="358"/>
      <c r="B671" s="358"/>
      <c r="C671" s="359">
        <v>349</v>
      </c>
      <c r="D671" s="359"/>
      <c r="E671" s="359" t="s">
        <v>1381</v>
      </c>
      <c r="F671" s="360"/>
    </row>
    <row r="672" spans="1:6" s="357" customFormat="1" ht="15" customHeight="1">
      <c r="A672" s="358"/>
      <c r="B672" s="358"/>
      <c r="C672" s="359"/>
      <c r="D672" s="359">
        <v>3491</v>
      </c>
      <c r="E672" s="359" t="s">
        <v>1382</v>
      </c>
      <c r="F672" s="360" t="s">
        <v>1383</v>
      </c>
    </row>
    <row r="673" spans="1:6" s="357" customFormat="1" ht="15" customHeight="1">
      <c r="A673" s="358"/>
      <c r="B673" s="358"/>
      <c r="C673" s="359"/>
      <c r="D673" s="359">
        <v>3492</v>
      </c>
      <c r="E673" s="359" t="s">
        <v>1384</v>
      </c>
      <c r="F673" s="360" t="s">
        <v>1385</v>
      </c>
    </row>
    <row r="674" spans="1:6" s="357" customFormat="1" ht="15" customHeight="1">
      <c r="A674" s="358"/>
      <c r="B674" s="358"/>
      <c r="C674" s="359"/>
      <c r="D674" s="359">
        <v>3493</v>
      </c>
      <c r="E674" s="359" t="s">
        <v>1386</v>
      </c>
      <c r="F674" s="360" t="s">
        <v>1387</v>
      </c>
    </row>
    <row r="675" spans="1:6" s="357" customFormat="1" ht="15" customHeight="1">
      <c r="A675" s="358"/>
      <c r="B675" s="358"/>
      <c r="C675" s="359"/>
      <c r="D675" s="359">
        <v>3499</v>
      </c>
      <c r="E675" s="359" t="s">
        <v>1388</v>
      </c>
      <c r="F675" s="360"/>
    </row>
    <row r="676" spans="1:6" s="357" customFormat="1" ht="15" customHeight="1">
      <c r="A676" s="358"/>
      <c r="B676" s="358">
        <v>35</v>
      </c>
      <c r="C676" s="359"/>
      <c r="D676" s="359"/>
      <c r="E676" s="359" t="s">
        <v>1389</v>
      </c>
      <c r="F676" s="360"/>
    </row>
    <row r="677" spans="1:6" s="357" customFormat="1" ht="15" customHeight="1">
      <c r="A677" s="358"/>
      <c r="B677" s="358"/>
      <c r="C677" s="359">
        <v>351</v>
      </c>
      <c r="D677" s="359"/>
      <c r="E677" s="359" t="s">
        <v>1390</v>
      </c>
      <c r="F677" s="360"/>
    </row>
    <row r="678" spans="1:6" s="357" customFormat="1" ht="25.5" customHeight="1">
      <c r="A678" s="358"/>
      <c r="B678" s="358"/>
      <c r="C678" s="359"/>
      <c r="D678" s="359">
        <v>3511</v>
      </c>
      <c r="E678" s="359" t="s">
        <v>1391</v>
      </c>
      <c r="F678" s="360" t="s">
        <v>1392</v>
      </c>
    </row>
    <row r="679" spans="1:6" s="357" customFormat="1" ht="15" customHeight="1">
      <c r="A679" s="358"/>
      <c r="B679" s="358"/>
      <c r="C679" s="359"/>
      <c r="D679" s="359">
        <v>3512</v>
      </c>
      <c r="E679" s="359" t="s">
        <v>1393</v>
      </c>
      <c r="F679" s="360" t="s">
        <v>1394</v>
      </c>
    </row>
    <row r="680" spans="1:6" s="357" customFormat="1" ht="15" customHeight="1">
      <c r="A680" s="358"/>
      <c r="B680" s="358"/>
      <c r="C680" s="359"/>
      <c r="D680" s="359">
        <v>3513</v>
      </c>
      <c r="E680" s="359" t="s">
        <v>1395</v>
      </c>
      <c r="F680" s="360" t="s">
        <v>1396</v>
      </c>
    </row>
    <row r="681" spans="1:6" s="357" customFormat="1" ht="15" customHeight="1">
      <c r="A681" s="358"/>
      <c r="B681" s="358"/>
      <c r="C681" s="359"/>
      <c r="D681" s="359">
        <v>3514</v>
      </c>
      <c r="E681" s="359" t="s">
        <v>1397</v>
      </c>
      <c r="F681" s="360" t="s">
        <v>1398</v>
      </c>
    </row>
    <row r="682" spans="1:6" s="357" customFormat="1" ht="15" customHeight="1">
      <c r="A682" s="358"/>
      <c r="B682" s="358"/>
      <c r="C682" s="359"/>
      <c r="D682" s="359">
        <v>3515</v>
      </c>
      <c r="E682" s="359" t="s">
        <v>1399</v>
      </c>
      <c r="F682" s="360" t="s">
        <v>1400</v>
      </c>
    </row>
    <row r="683" spans="1:6" s="357" customFormat="1" ht="15" customHeight="1">
      <c r="A683" s="358"/>
      <c r="B683" s="358"/>
      <c r="C683" s="359"/>
      <c r="D683" s="359">
        <v>3516</v>
      </c>
      <c r="E683" s="359" t="s">
        <v>1401</v>
      </c>
      <c r="F683" s="360" t="s">
        <v>1402</v>
      </c>
    </row>
    <row r="684" spans="1:6" s="357" customFormat="1" ht="15" customHeight="1">
      <c r="A684" s="358"/>
      <c r="B684" s="358"/>
      <c r="C684" s="359"/>
      <c r="D684" s="359">
        <v>3517</v>
      </c>
      <c r="E684" s="359" t="s">
        <v>1403</v>
      </c>
      <c r="F684" s="360" t="s">
        <v>1404</v>
      </c>
    </row>
    <row r="685" spans="1:6" s="357" customFormat="1" ht="15" customHeight="1">
      <c r="A685" s="358"/>
      <c r="B685" s="358"/>
      <c r="C685" s="359">
        <v>352</v>
      </c>
      <c r="D685" s="359"/>
      <c r="E685" s="359" t="s">
        <v>1405</v>
      </c>
      <c r="F685" s="360"/>
    </row>
    <row r="686" spans="1:6" s="357" customFormat="1" ht="15" customHeight="1">
      <c r="A686" s="358"/>
      <c r="B686" s="358"/>
      <c r="C686" s="359"/>
      <c r="D686" s="359">
        <v>3521</v>
      </c>
      <c r="E686" s="359" t="s">
        <v>1406</v>
      </c>
      <c r="F686" s="360" t="s">
        <v>1407</v>
      </c>
    </row>
    <row r="687" spans="1:6" s="357" customFormat="1" ht="15" customHeight="1">
      <c r="A687" s="358"/>
      <c r="B687" s="358"/>
      <c r="C687" s="359"/>
      <c r="D687" s="359">
        <v>3522</v>
      </c>
      <c r="E687" s="359" t="s">
        <v>1408</v>
      </c>
      <c r="F687" s="360" t="s">
        <v>1409</v>
      </c>
    </row>
    <row r="688" spans="1:6" s="357" customFormat="1" ht="15" customHeight="1">
      <c r="A688" s="358"/>
      <c r="B688" s="358"/>
      <c r="C688" s="359"/>
      <c r="D688" s="359">
        <v>3523</v>
      </c>
      <c r="E688" s="359" t="s">
        <v>1410</v>
      </c>
      <c r="F688" s="360" t="s">
        <v>1411</v>
      </c>
    </row>
    <row r="689" spans="1:6" s="357" customFormat="1" ht="15" customHeight="1">
      <c r="A689" s="358"/>
      <c r="B689" s="358"/>
      <c r="C689" s="359"/>
      <c r="D689" s="359">
        <v>3524</v>
      </c>
      <c r="E689" s="359" t="s">
        <v>1412</v>
      </c>
      <c r="F689" s="360" t="s">
        <v>1413</v>
      </c>
    </row>
    <row r="690" spans="1:6" s="357" customFormat="1" ht="15" customHeight="1">
      <c r="A690" s="358"/>
      <c r="B690" s="358"/>
      <c r="C690" s="359"/>
      <c r="D690" s="359">
        <v>3525</v>
      </c>
      <c r="E690" s="359" t="s">
        <v>1414</v>
      </c>
      <c r="F690" s="360" t="s">
        <v>1415</v>
      </c>
    </row>
    <row r="691" spans="1:6" s="357" customFormat="1" ht="15" customHeight="1">
      <c r="A691" s="358"/>
      <c r="B691" s="358"/>
      <c r="C691" s="359"/>
      <c r="D691" s="359">
        <v>3529</v>
      </c>
      <c r="E691" s="359" t="s">
        <v>1416</v>
      </c>
      <c r="F691" s="360"/>
    </row>
    <row r="692" spans="1:6" s="357" customFormat="1" ht="15" customHeight="1">
      <c r="A692" s="358"/>
      <c r="B692" s="358"/>
      <c r="C692" s="359">
        <v>353</v>
      </c>
      <c r="D692" s="359"/>
      <c r="E692" s="359" t="s">
        <v>1417</v>
      </c>
      <c r="F692" s="360"/>
    </row>
    <row r="693" spans="1:6" s="357" customFormat="1" ht="15" customHeight="1">
      <c r="A693" s="358"/>
      <c r="B693" s="358"/>
      <c r="C693" s="359"/>
      <c r="D693" s="359">
        <v>3531</v>
      </c>
      <c r="E693" s="359" t="s">
        <v>1418</v>
      </c>
      <c r="F693" s="360" t="s">
        <v>1419</v>
      </c>
    </row>
    <row r="694" spans="1:6" s="357" customFormat="1" ht="15" customHeight="1">
      <c r="A694" s="358"/>
      <c r="B694" s="358"/>
      <c r="C694" s="359"/>
      <c r="D694" s="359">
        <v>3532</v>
      </c>
      <c r="E694" s="359" t="s">
        <v>1420</v>
      </c>
      <c r="F694" s="360" t="s">
        <v>1421</v>
      </c>
    </row>
    <row r="695" spans="1:6" s="357" customFormat="1" ht="15" customHeight="1">
      <c r="A695" s="358"/>
      <c r="B695" s="358"/>
      <c r="C695" s="359"/>
      <c r="D695" s="359">
        <v>3533</v>
      </c>
      <c r="E695" s="359" t="s">
        <v>1422</v>
      </c>
      <c r="F695" s="360"/>
    </row>
    <row r="696" spans="1:6" s="357" customFormat="1" ht="15" customHeight="1">
      <c r="A696" s="358"/>
      <c r="B696" s="358"/>
      <c r="C696" s="359"/>
      <c r="D696" s="359">
        <v>3534</v>
      </c>
      <c r="E696" s="359" t="s">
        <v>1423</v>
      </c>
      <c r="F696" s="360"/>
    </row>
    <row r="697" spans="1:6" s="357" customFormat="1" ht="15" customHeight="1">
      <c r="A697" s="358"/>
      <c r="B697" s="358"/>
      <c r="C697" s="359">
        <v>354</v>
      </c>
      <c r="D697" s="359"/>
      <c r="E697" s="359" t="s">
        <v>1424</v>
      </c>
      <c r="F697" s="360"/>
    </row>
    <row r="698" spans="1:6" s="357" customFormat="1" ht="15" customHeight="1">
      <c r="A698" s="358"/>
      <c r="B698" s="358"/>
      <c r="C698" s="359"/>
      <c r="D698" s="359">
        <v>3541</v>
      </c>
      <c r="E698" s="359" t="s">
        <v>1425</v>
      </c>
      <c r="F698" s="360" t="s">
        <v>1426</v>
      </c>
    </row>
    <row r="699" spans="1:6" s="357" customFormat="1" ht="15" customHeight="1">
      <c r="A699" s="358"/>
      <c r="B699" s="358"/>
      <c r="C699" s="359"/>
      <c r="D699" s="359">
        <v>3542</v>
      </c>
      <c r="E699" s="359" t="s">
        <v>1427</v>
      </c>
      <c r="F699" s="360" t="s">
        <v>1428</v>
      </c>
    </row>
    <row r="700" spans="1:6" s="357" customFormat="1" ht="15" customHeight="1">
      <c r="A700" s="358"/>
      <c r="B700" s="358"/>
      <c r="C700" s="359"/>
      <c r="D700" s="359">
        <v>3543</v>
      </c>
      <c r="E700" s="359" t="s">
        <v>1429</v>
      </c>
      <c r="F700" s="360" t="s">
        <v>1430</v>
      </c>
    </row>
    <row r="701" spans="1:6" s="357" customFormat="1" ht="15" customHeight="1">
      <c r="A701" s="358"/>
      <c r="B701" s="358"/>
      <c r="C701" s="359"/>
      <c r="D701" s="359">
        <v>3544</v>
      </c>
      <c r="E701" s="359" t="s">
        <v>1431</v>
      </c>
      <c r="F701" s="360" t="s">
        <v>1432</v>
      </c>
    </row>
    <row r="702" spans="1:6" s="357" customFormat="1" ht="15" customHeight="1">
      <c r="A702" s="358"/>
      <c r="B702" s="358"/>
      <c r="C702" s="359"/>
      <c r="D702" s="359">
        <v>3545</v>
      </c>
      <c r="E702" s="359" t="s">
        <v>1433</v>
      </c>
      <c r="F702" s="360" t="s">
        <v>1434</v>
      </c>
    </row>
    <row r="703" spans="1:6" s="357" customFormat="1" ht="15" customHeight="1">
      <c r="A703" s="358"/>
      <c r="B703" s="358"/>
      <c r="C703" s="359"/>
      <c r="D703" s="359">
        <v>3546</v>
      </c>
      <c r="E703" s="359" t="s">
        <v>1435</v>
      </c>
      <c r="F703" s="360" t="s">
        <v>1436</v>
      </c>
    </row>
    <row r="704" spans="1:6" s="357" customFormat="1" ht="15" customHeight="1">
      <c r="A704" s="358"/>
      <c r="B704" s="358"/>
      <c r="C704" s="359"/>
      <c r="D704" s="359">
        <v>3549</v>
      </c>
      <c r="E704" s="359" t="s">
        <v>1437</v>
      </c>
      <c r="F704" s="360" t="s">
        <v>1438</v>
      </c>
    </row>
    <row r="705" spans="1:6" s="357" customFormat="1" ht="15" customHeight="1">
      <c r="A705" s="358"/>
      <c r="B705" s="358"/>
      <c r="C705" s="359">
        <v>355</v>
      </c>
      <c r="D705" s="359"/>
      <c r="E705" s="359" t="s">
        <v>1439</v>
      </c>
      <c r="F705" s="360"/>
    </row>
    <row r="706" spans="1:6" s="357" customFormat="1" ht="15" customHeight="1">
      <c r="A706" s="358"/>
      <c r="B706" s="358"/>
      <c r="C706" s="359"/>
      <c r="D706" s="359">
        <v>3551</v>
      </c>
      <c r="E706" s="359" t="s">
        <v>1440</v>
      </c>
      <c r="F706" s="360" t="s">
        <v>1441</v>
      </c>
    </row>
    <row r="707" spans="1:6" s="357" customFormat="1" ht="15" customHeight="1">
      <c r="A707" s="358"/>
      <c r="B707" s="358"/>
      <c r="C707" s="359"/>
      <c r="D707" s="359">
        <v>3552</v>
      </c>
      <c r="E707" s="359" t="s">
        <v>1442</v>
      </c>
      <c r="F707" s="360" t="s">
        <v>1443</v>
      </c>
    </row>
    <row r="708" spans="1:6" s="357" customFormat="1" ht="24.75" customHeight="1">
      <c r="A708" s="358"/>
      <c r="B708" s="358"/>
      <c r="C708" s="359"/>
      <c r="D708" s="359">
        <v>3553</v>
      </c>
      <c r="E708" s="359" t="s">
        <v>1444</v>
      </c>
      <c r="F708" s="360" t="s">
        <v>1445</v>
      </c>
    </row>
    <row r="709" spans="1:6" s="357" customFormat="1" ht="15" customHeight="1">
      <c r="A709" s="358"/>
      <c r="B709" s="358"/>
      <c r="C709" s="359"/>
      <c r="D709" s="359">
        <v>3554</v>
      </c>
      <c r="E709" s="359" t="s">
        <v>1446</v>
      </c>
      <c r="F709" s="360" t="s">
        <v>1447</v>
      </c>
    </row>
    <row r="710" spans="1:6" s="357" customFormat="1" ht="15" customHeight="1">
      <c r="A710" s="358"/>
      <c r="B710" s="358"/>
      <c r="C710" s="359">
        <v>356</v>
      </c>
      <c r="D710" s="359"/>
      <c r="E710" s="359" t="s">
        <v>1448</v>
      </c>
      <c r="F710" s="360"/>
    </row>
    <row r="711" spans="1:6" s="357" customFormat="1" ht="15" customHeight="1">
      <c r="A711" s="358"/>
      <c r="B711" s="358"/>
      <c r="C711" s="359"/>
      <c r="D711" s="359">
        <v>3561</v>
      </c>
      <c r="E711" s="359" t="s">
        <v>1449</v>
      </c>
      <c r="F711" s="360" t="s">
        <v>1450</v>
      </c>
    </row>
    <row r="712" spans="1:6" s="357" customFormat="1" ht="15" customHeight="1">
      <c r="A712" s="358"/>
      <c r="B712" s="358"/>
      <c r="C712" s="359"/>
      <c r="D712" s="359">
        <v>3562</v>
      </c>
      <c r="E712" s="359" t="s">
        <v>1451</v>
      </c>
      <c r="F712" s="360" t="s">
        <v>1452</v>
      </c>
    </row>
    <row r="713" spans="1:6" s="357" customFormat="1" ht="15" customHeight="1">
      <c r="A713" s="358"/>
      <c r="B713" s="358"/>
      <c r="C713" s="359"/>
      <c r="D713" s="359">
        <v>3563</v>
      </c>
      <c r="E713" s="359" t="s">
        <v>1453</v>
      </c>
      <c r="F713" s="360" t="s">
        <v>1454</v>
      </c>
    </row>
    <row r="714" spans="1:6" s="357" customFormat="1" ht="15" customHeight="1">
      <c r="A714" s="358"/>
      <c r="B714" s="358"/>
      <c r="C714" s="359"/>
      <c r="D714" s="359">
        <v>3569</v>
      </c>
      <c r="E714" s="359" t="s">
        <v>1455</v>
      </c>
      <c r="F714" s="360" t="s">
        <v>1456</v>
      </c>
    </row>
    <row r="715" spans="1:6" s="357" customFormat="1" ht="15" customHeight="1">
      <c r="A715" s="358"/>
      <c r="B715" s="358"/>
      <c r="C715" s="359">
        <v>357</v>
      </c>
      <c r="D715" s="359"/>
      <c r="E715" s="359" t="s">
        <v>1457</v>
      </c>
      <c r="F715" s="360"/>
    </row>
    <row r="716" spans="1:6" s="357" customFormat="1" ht="15" customHeight="1">
      <c r="A716" s="358"/>
      <c r="B716" s="358"/>
      <c r="C716" s="359"/>
      <c r="D716" s="359">
        <v>3571</v>
      </c>
      <c r="E716" s="359" t="s">
        <v>1458</v>
      </c>
      <c r="F716" s="360"/>
    </row>
    <row r="717" spans="1:6" s="357" customFormat="1" ht="15" customHeight="1">
      <c r="A717" s="358"/>
      <c r="B717" s="358"/>
      <c r="C717" s="359"/>
      <c r="D717" s="359">
        <v>3572</v>
      </c>
      <c r="E717" s="359" t="s">
        <v>1459</v>
      </c>
      <c r="F717" s="360" t="s">
        <v>1460</v>
      </c>
    </row>
    <row r="718" spans="1:6" s="357" customFormat="1" ht="15" customHeight="1">
      <c r="A718" s="358"/>
      <c r="B718" s="358"/>
      <c r="C718" s="359"/>
      <c r="D718" s="359">
        <v>3573</v>
      </c>
      <c r="E718" s="359" t="s">
        <v>1461</v>
      </c>
      <c r="F718" s="360"/>
    </row>
    <row r="719" spans="1:6" s="357" customFormat="1" ht="15" customHeight="1">
      <c r="A719" s="358"/>
      <c r="B719" s="358"/>
      <c r="C719" s="359"/>
      <c r="D719" s="359">
        <v>3574</v>
      </c>
      <c r="E719" s="359" t="s">
        <v>1462</v>
      </c>
      <c r="F719" s="360" t="s">
        <v>1463</v>
      </c>
    </row>
    <row r="720" spans="1:6" s="357" customFormat="1" ht="15" customHeight="1">
      <c r="A720" s="358"/>
      <c r="B720" s="358"/>
      <c r="C720" s="359"/>
      <c r="D720" s="359">
        <v>3575</v>
      </c>
      <c r="E720" s="359" t="s">
        <v>1464</v>
      </c>
      <c r="F720" s="360" t="s">
        <v>1465</v>
      </c>
    </row>
    <row r="721" spans="1:6" s="357" customFormat="1" ht="15" customHeight="1">
      <c r="A721" s="358"/>
      <c r="B721" s="358"/>
      <c r="C721" s="359"/>
      <c r="D721" s="359">
        <v>3576</v>
      </c>
      <c r="E721" s="359" t="s">
        <v>1466</v>
      </c>
      <c r="F721" s="360" t="s">
        <v>1467</v>
      </c>
    </row>
    <row r="722" spans="1:6" s="357" customFormat="1" ht="15" customHeight="1">
      <c r="A722" s="358"/>
      <c r="B722" s="358"/>
      <c r="C722" s="359"/>
      <c r="D722" s="359">
        <v>3577</v>
      </c>
      <c r="E722" s="359" t="s">
        <v>1468</v>
      </c>
      <c r="F722" s="360" t="s">
        <v>1469</v>
      </c>
    </row>
    <row r="723" spans="1:6" s="357" customFormat="1" ht="15" customHeight="1">
      <c r="A723" s="358"/>
      <c r="B723" s="358"/>
      <c r="C723" s="359"/>
      <c r="D723" s="359">
        <v>3579</v>
      </c>
      <c r="E723" s="359" t="s">
        <v>1470</v>
      </c>
      <c r="F723" s="360" t="s">
        <v>1471</v>
      </c>
    </row>
    <row r="724" spans="1:6" s="357" customFormat="1" ht="15" customHeight="1">
      <c r="A724" s="358"/>
      <c r="B724" s="358"/>
      <c r="C724" s="359">
        <v>358</v>
      </c>
      <c r="D724" s="359"/>
      <c r="E724" s="359" t="s">
        <v>1472</v>
      </c>
      <c r="F724" s="360"/>
    </row>
    <row r="725" spans="1:6" s="357" customFormat="1" ht="15" customHeight="1">
      <c r="A725" s="358"/>
      <c r="B725" s="358"/>
      <c r="C725" s="359"/>
      <c r="D725" s="359">
        <v>3581</v>
      </c>
      <c r="E725" s="359" t="s">
        <v>1473</v>
      </c>
      <c r="F725" s="360" t="s">
        <v>1474</v>
      </c>
    </row>
    <row r="726" spans="1:6" s="357" customFormat="1" ht="15" customHeight="1">
      <c r="A726" s="358"/>
      <c r="B726" s="358"/>
      <c r="C726" s="359"/>
      <c r="D726" s="359">
        <v>3582</v>
      </c>
      <c r="E726" s="359" t="s">
        <v>1475</v>
      </c>
      <c r="F726" s="360" t="s">
        <v>1476</v>
      </c>
    </row>
    <row r="727" spans="1:6" s="357" customFormat="1" ht="15" customHeight="1">
      <c r="A727" s="358"/>
      <c r="B727" s="358"/>
      <c r="C727" s="359"/>
      <c r="D727" s="359">
        <v>3583</v>
      </c>
      <c r="E727" s="359" t="s">
        <v>1477</v>
      </c>
      <c r="F727" s="360" t="s">
        <v>1478</v>
      </c>
    </row>
    <row r="728" spans="1:6" s="357" customFormat="1" ht="15" customHeight="1">
      <c r="A728" s="358"/>
      <c r="B728" s="358"/>
      <c r="C728" s="359"/>
      <c r="D728" s="359">
        <v>3584</v>
      </c>
      <c r="E728" s="359" t="s">
        <v>1479</v>
      </c>
      <c r="F728" s="360" t="s">
        <v>1480</v>
      </c>
    </row>
    <row r="729" spans="1:6" s="357" customFormat="1" ht="15" customHeight="1">
      <c r="A729" s="358"/>
      <c r="B729" s="358"/>
      <c r="C729" s="359"/>
      <c r="D729" s="359">
        <v>3585</v>
      </c>
      <c r="E729" s="359" t="s">
        <v>1481</v>
      </c>
      <c r="F729" s="360" t="s">
        <v>1482</v>
      </c>
    </row>
    <row r="730" spans="1:6" s="357" customFormat="1" ht="38.25" customHeight="1">
      <c r="A730" s="358"/>
      <c r="B730" s="358"/>
      <c r="C730" s="359"/>
      <c r="D730" s="359">
        <v>3586</v>
      </c>
      <c r="E730" s="359" t="s">
        <v>1483</v>
      </c>
      <c r="F730" s="360" t="s">
        <v>1484</v>
      </c>
    </row>
    <row r="731" spans="1:6" s="357" customFormat="1" ht="15" customHeight="1">
      <c r="A731" s="358"/>
      <c r="B731" s="358"/>
      <c r="C731" s="359"/>
      <c r="D731" s="359">
        <v>3587</v>
      </c>
      <c r="E731" s="359" t="s">
        <v>1485</v>
      </c>
      <c r="F731" s="360" t="s">
        <v>1486</v>
      </c>
    </row>
    <row r="732" spans="1:6" s="357" customFormat="1" ht="15" customHeight="1">
      <c r="A732" s="358"/>
      <c r="B732" s="358"/>
      <c r="C732" s="359"/>
      <c r="D732" s="359">
        <v>3589</v>
      </c>
      <c r="E732" s="359" t="s">
        <v>1487</v>
      </c>
      <c r="F732" s="360" t="s">
        <v>1488</v>
      </c>
    </row>
    <row r="733" spans="1:6" s="357" customFormat="1" ht="15" customHeight="1">
      <c r="A733" s="358"/>
      <c r="B733" s="358"/>
      <c r="C733" s="359">
        <v>359</v>
      </c>
      <c r="D733" s="359"/>
      <c r="E733" s="359" t="s">
        <v>1489</v>
      </c>
      <c r="F733" s="360"/>
    </row>
    <row r="734" spans="1:6" s="357" customFormat="1" ht="15" customHeight="1">
      <c r="A734" s="358"/>
      <c r="B734" s="358"/>
      <c r="C734" s="359"/>
      <c r="D734" s="359">
        <v>3591</v>
      </c>
      <c r="E734" s="359" t="s">
        <v>1490</v>
      </c>
      <c r="F734" s="360" t="s">
        <v>1491</v>
      </c>
    </row>
    <row r="735" spans="1:6" s="357" customFormat="1" ht="15" customHeight="1">
      <c r="A735" s="358"/>
      <c r="B735" s="358"/>
      <c r="C735" s="359"/>
      <c r="D735" s="359">
        <v>3592</v>
      </c>
      <c r="E735" s="359" t="s">
        <v>1492</v>
      </c>
      <c r="F735" s="360" t="s">
        <v>1493</v>
      </c>
    </row>
    <row r="736" spans="1:6" s="357" customFormat="1" ht="15" customHeight="1">
      <c r="A736" s="358"/>
      <c r="B736" s="358"/>
      <c r="C736" s="359"/>
      <c r="D736" s="359">
        <v>3593</v>
      </c>
      <c r="E736" s="359" t="s">
        <v>1494</v>
      </c>
      <c r="F736" s="360"/>
    </row>
    <row r="737" spans="1:6" s="357" customFormat="1" ht="15" customHeight="1">
      <c r="A737" s="358"/>
      <c r="B737" s="358"/>
      <c r="C737" s="359"/>
      <c r="D737" s="359">
        <v>3594</v>
      </c>
      <c r="E737" s="359" t="s">
        <v>1495</v>
      </c>
      <c r="F737" s="360"/>
    </row>
    <row r="738" spans="1:6" s="357" customFormat="1" ht="15" customHeight="1">
      <c r="A738" s="358"/>
      <c r="B738" s="358"/>
      <c r="C738" s="359"/>
      <c r="D738" s="359">
        <v>3595</v>
      </c>
      <c r="E738" s="359" t="s">
        <v>1496</v>
      </c>
      <c r="F738" s="360" t="s">
        <v>1497</v>
      </c>
    </row>
    <row r="739" spans="1:6" s="357" customFormat="1" ht="15" customHeight="1">
      <c r="A739" s="358"/>
      <c r="B739" s="358"/>
      <c r="C739" s="359"/>
      <c r="D739" s="359">
        <v>3596</v>
      </c>
      <c r="E739" s="359" t="s">
        <v>1498</v>
      </c>
      <c r="F739" s="360" t="s">
        <v>1499</v>
      </c>
    </row>
    <row r="740" spans="1:6" s="357" customFormat="1" ht="15" customHeight="1">
      <c r="A740" s="358"/>
      <c r="B740" s="358"/>
      <c r="C740" s="359"/>
      <c r="D740" s="359">
        <v>3597</v>
      </c>
      <c r="E740" s="359" t="s">
        <v>1500</v>
      </c>
      <c r="F740" s="360" t="s">
        <v>1501</v>
      </c>
    </row>
    <row r="741" spans="1:6" s="357" customFormat="1" ht="15" customHeight="1">
      <c r="A741" s="358"/>
      <c r="B741" s="358"/>
      <c r="C741" s="359"/>
      <c r="D741" s="359">
        <v>3599</v>
      </c>
      <c r="E741" s="359" t="s">
        <v>1502</v>
      </c>
      <c r="F741" s="360" t="s">
        <v>1503</v>
      </c>
    </row>
    <row r="742" spans="1:6" s="357" customFormat="1" ht="15" customHeight="1">
      <c r="A742" s="358"/>
      <c r="B742" s="358">
        <v>36</v>
      </c>
      <c r="C742" s="359"/>
      <c r="D742" s="359"/>
      <c r="E742" s="359" t="s">
        <v>1504</v>
      </c>
      <c r="F742" s="360"/>
    </row>
    <row r="743" spans="1:6" s="357" customFormat="1" ht="15" customHeight="1">
      <c r="A743" s="358"/>
      <c r="B743" s="358"/>
      <c r="C743" s="359">
        <v>361</v>
      </c>
      <c r="D743" s="359"/>
      <c r="E743" s="359" t="s">
        <v>1505</v>
      </c>
      <c r="F743" s="360"/>
    </row>
    <row r="744" spans="1:6" s="357" customFormat="1" ht="29.25" customHeight="1">
      <c r="A744" s="358"/>
      <c r="B744" s="358"/>
      <c r="C744" s="359"/>
      <c r="D744" s="359">
        <v>3611</v>
      </c>
      <c r="E744" s="359" t="s">
        <v>1506</v>
      </c>
      <c r="F744" s="360" t="s">
        <v>1507</v>
      </c>
    </row>
    <row r="745" spans="1:6" s="357" customFormat="1" ht="15" customHeight="1">
      <c r="A745" s="358"/>
      <c r="B745" s="358"/>
      <c r="C745" s="359"/>
      <c r="D745" s="359">
        <v>3612</v>
      </c>
      <c r="E745" s="359" t="s">
        <v>1508</v>
      </c>
      <c r="F745" s="360" t="s">
        <v>1509</v>
      </c>
    </row>
    <row r="746" spans="1:6" s="357" customFormat="1" ht="15" customHeight="1">
      <c r="A746" s="358"/>
      <c r="B746" s="358"/>
      <c r="C746" s="359">
        <v>362</v>
      </c>
      <c r="D746" s="359">
        <v>3620</v>
      </c>
      <c r="E746" s="359" t="s">
        <v>1510</v>
      </c>
      <c r="F746" s="360"/>
    </row>
    <row r="747" spans="1:6" s="357" customFormat="1" ht="15" customHeight="1">
      <c r="A747" s="358"/>
      <c r="B747" s="358"/>
      <c r="C747" s="359">
        <v>363</v>
      </c>
      <c r="D747" s="359">
        <v>3630</v>
      </c>
      <c r="E747" s="359" t="s">
        <v>1511</v>
      </c>
      <c r="F747" s="360" t="s">
        <v>1512</v>
      </c>
    </row>
    <row r="748" spans="1:6" s="357" customFormat="1" ht="15" customHeight="1">
      <c r="A748" s="358"/>
      <c r="B748" s="358"/>
      <c r="C748" s="359">
        <v>364</v>
      </c>
      <c r="D748" s="359">
        <v>3640</v>
      </c>
      <c r="E748" s="359" t="s">
        <v>1513</v>
      </c>
      <c r="F748" s="360" t="s">
        <v>1514</v>
      </c>
    </row>
    <row r="749" spans="1:6" s="357" customFormat="1" ht="15" customHeight="1">
      <c r="A749" s="358"/>
      <c r="B749" s="358"/>
      <c r="C749" s="359">
        <v>365</v>
      </c>
      <c r="D749" s="359">
        <v>3650</v>
      </c>
      <c r="E749" s="359" t="s">
        <v>1515</v>
      </c>
      <c r="F749" s="360" t="s">
        <v>1516</v>
      </c>
    </row>
    <row r="750" spans="1:6" s="357" customFormat="1" ht="15" customHeight="1">
      <c r="A750" s="358"/>
      <c r="B750" s="358"/>
      <c r="C750" s="359">
        <v>366</v>
      </c>
      <c r="D750" s="359">
        <v>3660</v>
      </c>
      <c r="E750" s="359" t="s">
        <v>1517</v>
      </c>
      <c r="F750" s="360" t="s">
        <v>1518</v>
      </c>
    </row>
    <row r="751" spans="1:6" s="357" customFormat="1" ht="15" customHeight="1">
      <c r="A751" s="358"/>
      <c r="B751" s="358"/>
      <c r="C751" s="359">
        <v>367</v>
      </c>
      <c r="D751" s="359">
        <v>3670</v>
      </c>
      <c r="E751" s="359" t="s">
        <v>1519</v>
      </c>
      <c r="F751" s="360" t="s">
        <v>1520</v>
      </c>
    </row>
    <row r="752" spans="1:6" s="357" customFormat="1" ht="15" customHeight="1">
      <c r="A752" s="358"/>
      <c r="B752" s="358">
        <v>37</v>
      </c>
      <c r="C752" s="359"/>
      <c r="D752" s="359"/>
      <c r="E752" s="359" t="s">
        <v>1521</v>
      </c>
      <c r="F752" s="360"/>
    </row>
    <row r="753" spans="1:6" s="357" customFormat="1" ht="15" customHeight="1">
      <c r="A753" s="358"/>
      <c r="B753" s="358"/>
      <c r="C753" s="359">
        <v>371</v>
      </c>
      <c r="D753" s="359"/>
      <c r="E753" s="359" t="s">
        <v>1522</v>
      </c>
      <c r="F753" s="360"/>
    </row>
    <row r="754" spans="1:6" s="357" customFormat="1" ht="15" customHeight="1">
      <c r="A754" s="358"/>
      <c r="B754" s="358"/>
      <c r="C754" s="359"/>
      <c r="D754" s="359">
        <v>3711</v>
      </c>
      <c r="E754" s="359" t="s">
        <v>1523</v>
      </c>
      <c r="F754" s="360" t="s">
        <v>1524</v>
      </c>
    </row>
    <row r="755" spans="1:6" s="357" customFormat="1" ht="15" customHeight="1">
      <c r="A755" s="358"/>
      <c r="B755" s="358"/>
      <c r="C755" s="359"/>
      <c r="D755" s="359">
        <v>3712</v>
      </c>
      <c r="E755" s="359" t="s">
        <v>1525</v>
      </c>
      <c r="F755" s="360" t="s">
        <v>1526</v>
      </c>
    </row>
    <row r="756" spans="1:6" s="357" customFormat="1" ht="15" customHeight="1">
      <c r="A756" s="358"/>
      <c r="B756" s="358"/>
      <c r="C756" s="359"/>
      <c r="D756" s="359">
        <v>3713</v>
      </c>
      <c r="E756" s="359" t="s">
        <v>1527</v>
      </c>
      <c r="F756" s="360" t="s">
        <v>1528</v>
      </c>
    </row>
    <row r="757" spans="1:6" s="357" customFormat="1" ht="15" customHeight="1">
      <c r="A757" s="358"/>
      <c r="B757" s="358"/>
      <c r="C757" s="359"/>
      <c r="D757" s="359">
        <v>3714</v>
      </c>
      <c r="E757" s="359" t="s">
        <v>1529</v>
      </c>
      <c r="F757" s="360"/>
    </row>
    <row r="758" spans="1:6" s="357" customFormat="1" ht="15" customHeight="1">
      <c r="A758" s="358"/>
      <c r="B758" s="358"/>
      <c r="C758" s="359"/>
      <c r="D758" s="359">
        <v>3715</v>
      </c>
      <c r="E758" s="359" t="s">
        <v>1530</v>
      </c>
      <c r="F758" s="360" t="s">
        <v>1531</v>
      </c>
    </row>
    <row r="759" spans="1:6" s="357" customFormat="1" ht="15" customHeight="1">
      <c r="A759" s="358"/>
      <c r="B759" s="358"/>
      <c r="C759" s="359"/>
      <c r="D759" s="359">
        <v>3716</v>
      </c>
      <c r="E759" s="359" t="s">
        <v>1532</v>
      </c>
      <c r="F759" s="360" t="s">
        <v>1533</v>
      </c>
    </row>
    <row r="760" spans="1:6" s="357" customFormat="1" ht="15" customHeight="1">
      <c r="A760" s="358"/>
      <c r="B760" s="358"/>
      <c r="C760" s="359"/>
      <c r="D760" s="359">
        <v>3719</v>
      </c>
      <c r="E760" s="359" t="s">
        <v>1534</v>
      </c>
      <c r="F760" s="360"/>
    </row>
    <row r="761" spans="1:6" s="357" customFormat="1" ht="15" customHeight="1">
      <c r="A761" s="358"/>
      <c r="B761" s="358"/>
      <c r="C761" s="359">
        <v>372</v>
      </c>
      <c r="D761" s="359">
        <v>3720</v>
      </c>
      <c r="E761" s="359" t="s">
        <v>1535</v>
      </c>
      <c r="F761" s="360"/>
    </row>
    <row r="762" spans="1:6" s="357" customFormat="1" ht="15" customHeight="1">
      <c r="A762" s="358"/>
      <c r="B762" s="358"/>
      <c r="C762" s="359">
        <v>373</v>
      </c>
      <c r="D762" s="359"/>
      <c r="E762" s="359" t="s">
        <v>1536</v>
      </c>
      <c r="F762" s="360"/>
    </row>
    <row r="763" spans="1:6" s="357" customFormat="1" ht="15" customHeight="1">
      <c r="A763" s="358"/>
      <c r="B763" s="358"/>
      <c r="C763" s="359"/>
      <c r="D763" s="359">
        <v>3731</v>
      </c>
      <c r="E763" s="359" t="s">
        <v>1537</v>
      </c>
      <c r="F763" s="360" t="s">
        <v>1538</v>
      </c>
    </row>
    <row r="764" spans="1:6" s="357" customFormat="1" ht="15" customHeight="1">
      <c r="A764" s="358"/>
      <c r="B764" s="358"/>
      <c r="C764" s="359"/>
      <c r="D764" s="359">
        <v>3732</v>
      </c>
      <c r="E764" s="359" t="s">
        <v>1539</v>
      </c>
      <c r="F764" s="360" t="s">
        <v>1540</v>
      </c>
    </row>
    <row r="765" spans="1:6" s="357" customFormat="1" ht="15" customHeight="1">
      <c r="A765" s="358"/>
      <c r="B765" s="358"/>
      <c r="C765" s="359"/>
      <c r="D765" s="359">
        <v>3733</v>
      </c>
      <c r="E765" s="359" t="s">
        <v>1541</v>
      </c>
      <c r="F765" s="360" t="s">
        <v>1542</v>
      </c>
    </row>
    <row r="766" spans="1:6" s="357" customFormat="1" ht="15" customHeight="1">
      <c r="A766" s="358"/>
      <c r="B766" s="358"/>
      <c r="C766" s="359"/>
      <c r="D766" s="359">
        <v>3734</v>
      </c>
      <c r="E766" s="359" t="s">
        <v>1543</v>
      </c>
      <c r="F766" s="360" t="s">
        <v>1544</v>
      </c>
    </row>
    <row r="767" spans="1:6" s="357" customFormat="1" ht="15" customHeight="1">
      <c r="A767" s="358"/>
      <c r="B767" s="358"/>
      <c r="C767" s="359"/>
      <c r="D767" s="359">
        <v>3735</v>
      </c>
      <c r="E767" s="359" t="s">
        <v>1545</v>
      </c>
      <c r="F767" s="360" t="s">
        <v>1546</v>
      </c>
    </row>
    <row r="768" spans="1:6" s="357" customFormat="1" ht="15" customHeight="1">
      <c r="A768" s="358"/>
      <c r="B768" s="358"/>
      <c r="C768" s="359"/>
      <c r="D768" s="359">
        <v>3736</v>
      </c>
      <c r="E768" s="359" t="s">
        <v>1547</v>
      </c>
      <c r="F768" s="360"/>
    </row>
    <row r="769" spans="1:6" s="357" customFormat="1" ht="15" customHeight="1">
      <c r="A769" s="358"/>
      <c r="B769" s="358"/>
      <c r="C769" s="359"/>
      <c r="D769" s="359">
        <v>3737</v>
      </c>
      <c r="E769" s="359" t="s">
        <v>1548</v>
      </c>
      <c r="F769" s="360" t="s">
        <v>1549</v>
      </c>
    </row>
    <row r="770" spans="1:6" s="357" customFormat="1" ht="15" customHeight="1">
      <c r="A770" s="358"/>
      <c r="B770" s="358"/>
      <c r="C770" s="359"/>
      <c r="D770" s="359">
        <v>3739</v>
      </c>
      <c r="E770" s="359" t="s">
        <v>1550</v>
      </c>
      <c r="F770" s="360" t="s">
        <v>1551</v>
      </c>
    </row>
    <row r="771" spans="1:6" s="357" customFormat="1" ht="15" customHeight="1">
      <c r="A771" s="358"/>
      <c r="B771" s="358"/>
      <c r="C771" s="359">
        <v>374</v>
      </c>
      <c r="D771" s="359"/>
      <c r="E771" s="359" t="s">
        <v>1552</v>
      </c>
      <c r="F771" s="360"/>
    </row>
    <row r="772" spans="1:6" s="357" customFormat="1" ht="15" customHeight="1">
      <c r="A772" s="358"/>
      <c r="B772" s="358"/>
      <c r="C772" s="359"/>
      <c r="D772" s="359">
        <v>3741</v>
      </c>
      <c r="E772" s="359" t="s">
        <v>1553</v>
      </c>
      <c r="F772" s="360" t="s">
        <v>1554</v>
      </c>
    </row>
    <row r="773" spans="1:6" s="357" customFormat="1" ht="15" customHeight="1">
      <c r="A773" s="358"/>
      <c r="B773" s="358"/>
      <c r="C773" s="359"/>
      <c r="D773" s="359">
        <v>3742</v>
      </c>
      <c r="E773" s="359" t="s">
        <v>1555</v>
      </c>
      <c r="F773" s="360"/>
    </row>
    <row r="774" spans="1:6" s="357" customFormat="1" ht="25.5" customHeight="1">
      <c r="A774" s="358"/>
      <c r="B774" s="358"/>
      <c r="C774" s="359"/>
      <c r="D774" s="359">
        <v>3743</v>
      </c>
      <c r="E774" s="359" t="s">
        <v>1556</v>
      </c>
      <c r="F774" s="360" t="s">
        <v>1557</v>
      </c>
    </row>
    <row r="775" spans="1:6" s="357" customFormat="1" ht="15" customHeight="1">
      <c r="A775" s="358"/>
      <c r="B775" s="358"/>
      <c r="C775" s="359"/>
      <c r="D775" s="359">
        <v>3744</v>
      </c>
      <c r="E775" s="359" t="s">
        <v>1558</v>
      </c>
      <c r="F775" s="360"/>
    </row>
    <row r="776" spans="1:6" s="357" customFormat="1" ht="15" customHeight="1">
      <c r="A776" s="358"/>
      <c r="B776" s="358"/>
      <c r="C776" s="359"/>
      <c r="D776" s="359">
        <v>3749</v>
      </c>
      <c r="E776" s="359" t="s">
        <v>1559</v>
      </c>
      <c r="F776" s="360"/>
    </row>
    <row r="777" spans="1:6" s="357" customFormat="1" ht="15" customHeight="1">
      <c r="A777" s="358"/>
      <c r="B777" s="358"/>
      <c r="C777" s="359">
        <v>375</v>
      </c>
      <c r="D777" s="359"/>
      <c r="E777" s="359" t="s">
        <v>1560</v>
      </c>
      <c r="F777" s="360"/>
    </row>
    <row r="778" spans="1:6" s="357" customFormat="1" ht="15" customHeight="1">
      <c r="A778" s="358"/>
      <c r="B778" s="358"/>
      <c r="C778" s="359"/>
      <c r="D778" s="359">
        <v>3751</v>
      </c>
      <c r="E778" s="359" t="s">
        <v>1561</v>
      </c>
      <c r="F778" s="360" t="s">
        <v>1562</v>
      </c>
    </row>
    <row r="779" spans="1:6" s="357" customFormat="1" ht="15" customHeight="1">
      <c r="A779" s="358"/>
      <c r="B779" s="358"/>
      <c r="C779" s="359"/>
      <c r="D779" s="359">
        <v>3752</v>
      </c>
      <c r="E779" s="359" t="s">
        <v>1563</v>
      </c>
      <c r="F779" s="360"/>
    </row>
    <row r="780" spans="1:6" s="357" customFormat="1" ht="15" customHeight="1">
      <c r="A780" s="358"/>
      <c r="B780" s="358"/>
      <c r="C780" s="359">
        <v>376</v>
      </c>
      <c r="D780" s="359"/>
      <c r="E780" s="359" t="s">
        <v>1564</v>
      </c>
      <c r="F780" s="360"/>
    </row>
    <row r="781" spans="1:6" s="357" customFormat="1" ht="15" customHeight="1">
      <c r="A781" s="358"/>
      <c r="B781" s="358"/>
      <c r="C781" s="359"/>
      <c r="D781" s="359">
        <v>3761</v>
      </c>
      <c r="E781" s="359" t="s">
        <v>1565</v>
      </c>
      <c r="F781" s="360" t="s">
        <v>1566</v>
      </c>
    </row>
    <row r="782" spans="1:6" s="357" customFormat="1" ht="15" customHeight="1">
      <c r="A782" s="358"/>
      <c r="B782" s="358"/>
      <c r="C782" s="359"/>
      <c r="D782" s="359">
        <v>3762</v>
      </c>
      <c r="E782" s="359" t="s">
        <v>1567</v>
      </c>
      <c r="F782" s="360"/>
    </row>
    <row r="783" spans="1:6" s="357" customFormat="1" ht="15" customHeight="1">
      <c r="A783" s="358"/>
      <c r="B783" s="358"/>
      <c r="C783" s="359">
        <v>377</v>
      </c>
      <c r="D783" s="359">
        <v>3770</v>
      </c>
      <c r="E783" s="359" t="s">
        <v>1568</v>
      </c>
      <c r="F783" s="360" t="s">
        <v>1569</v>
      </c>
    </row>
    <row r="784" spans="1:6" s="357" customFormat="1" ht="28.5" customHeight="1">
      <c r="A784" s="358"/>
      <c r="B784" s="358"/>
      <c r="C784" s="359">
        <v>378</v>
      </c>
      <c r="D784" s="359">
        <v>3780</v>
      </c>
      <c r="E784" s="359" t="s">
        <v>1570</v>
      </c>
      <c r="F784" s="360" t="s">
        <v>1571</v>
      </c>
    </row>
    <row r="785" spans="1:6" s="357" customFormat="1" ht="15" customHeight="1">
      <c r="A785" s="358"/>
      <c r="B785" s="358"/>
      <c r="C785" s="359">
        <v>379</v>
      </c>
      <c r="D785" s="359"/>
      <c r="E785" s="359" t="s">
        <v>1572</v>
      </c>
      <c r="F785" s="360"/>
    </row>
    <row r="786" spans="1:6" s="357" customFormat="1" ht="15" customHeight="1">
      <c r="A786" s="358"/>
      <c r="B786" s="358"/>
      <c r="C786" s="359"/>
      <c r="D786" s="359">
        <v>3791</v>
      </c>
      <c r="E786" s="359" t="s">
        <v>1573</v>
      </c>
      <c r="F786" s="360" t="s">
        <v>1574</v>
      </c>
    </row>
    <row r="787" spans="1:6" s="357" customFormat="1" ht="15" customHeight="1">
      <c r="A787" s="358"/>
      <c r="B787" s="358"/>
      <c r="C787" s="359"/>
      <c r="D787" s="359">
        <v>3792</v>
      </c>
      <c r="E787" s="359" t="s">
        <v>1575</v>
      </c>
      <c r="F787" s="360" t="s">
        <v>1576</v>
      </c>
    </row>
    <row r="788" spans="1:6" s="357" customFormat="1" ht="15" customHeight="1">
      <c r="A788" s="358"/>
      <c r="B788" s="358"/>
      <c r="C788" s="359"/>
      <c r="D788" s="359">
        <v>3799</v>
      </c>
      <c r="E788" s="359" t="s">
        <v>1577</v>
      </c>
      <c r="F788" s="360" t="s">
        <v>1578</v>
      </c>
    </row>
    <row r="789" spans="1:6" s="357" customFormat="1" ht="15" customHeight="1">
      <c r="A789" s="358"/>
      <c r="B789" s="358">
        <v>38</v>
      </c>
      <c r="C789" s="359"/>
      <c r="D789" s="359"/>
      <c r="E789" s="359" t="s">
        <v>1579</v>
      </c>
      <c r="F789" s="360"/>
    </row>
    <row r="790" spans="1:6" s="357" customFormat="1" ht="15" customHeight="1">
      <c r="A790" s="358"/>
      <c r="B790" s="358"/>
      <c r="C790" s="359">
        <v>381</v>
      </c>
      <c r="D790" s="359"/>
      <c r="E790" s="359" t="s">
        <v>1580</v>
      </c>
      <c r="F790" s="360"/>
    </row>
    <row r="791" spans="1:6" s="357" customFormat="1" ht="15" customHeight="1">
      <c r="A791" s="358"/>
      <c r="B791" s="358"/>
      <c r="C791" s="359"/>
      <c r="D791" s="359">
        <v>3811</v>
      </c>
      <c r="E791" s="359" t="s">
        <v>1581</v>
      </c>
      <c r="F791" s="360" t="s">
        <v>1582</v>
      </c>
    </row>
    <row r="792" spans="1:6" s="357" customFormat="1" ht="15" customHeight="1">
      <c r="A792" s="358"/>
      <c r="B792" s="358"/>
      <c r="C792" s="359"/>
      <c r="D792" s="359">
        <v>3812</v>
      </c>
      <c r="E792" s="359" t="s">
        <v>1583</v>
      </c>
      <c r="F792" s="360" t="s">
        <v>1584</v>
      </c>
    </row>
    <row r="793" spans="1:6" s="357" customFormat="1" ht="15" customHeight="1">
      <c r="A793" s="358"/>
      <c r="B793" s="358"/>
      <c r="C793" s="359"/>
      <c r="D793" s="359">
        <v>3813</v>
      </c>
      <c r="E793" s="359" t="s">
        <v>1585</v>
      </c>
      <c r="F793" s="360" t="s">
        <v>1586</v>
      </c>
    </row>
    <row r="794" spans="1:6" s="357" customFormat="1" ht="15" customHeight="1">
      <c r="A794" s="358"/>
      <c r="B794" s="358"/>
      <c r="C794" s="359"/>
      <c r="D794" s="359">
        <v>3819</v>
      </c>
      <c r="E794" s="359" t="s">
        <v>1587</v>
      </c>
      <c r="F794" s="360"/>
    </row>
    <row r="795" spans="1:6" s="357" customFormat="1" ht="15" customHeight="1">
      <c r="A795" s="358"/>
      <c r="B795" s="358"/>
      <c r="C795" s="359">
        <v>382</v>
      </c>
      <c r="D795" s="359"/>
      <c r="E795" s="359" t="s">
        <v>1588</v>
      </c>
      <c r="F795" s="360"/>
    </row>
    <row r="796" spans="1:6" s="357" customFormat="1" ht="15" customHeight="1">
      <c r="A796" s="358"/>
      <c r="B796" s="358"/>
      <c r="C796" s="359"/>
      <c r="D796" s="359">
        <v>3821</v>
      </c>
      <c r="E796" s="359" t="s">
        <v>1589</v>
      </c>
      <c r="F796" s="360" t="s">
        <v>1590</v>
      </c>
    </row>
    <row r="797" spans="1:6" s="357" customFormat="1" ht="15" customHeight="1">
      <c r="A797" s="358"/>
      <c r="B797" s="358"/>
      <c r="C797" s="359"/>
      <c r="D797" s="359">
        <v>3822</v>
      </c>
      <c r="E797" s="359" t="s">
        <v>1591</v>
      </c>
      <c r="F797" s="360" t="s">
        <v>1592</v>
      </c>
    </row>
    <row r="798" spans="1:6" s="357" customFormat="1" ht="26.25" customHeight="1">
      <c r="A798" s="358"/>
      <c r="B798" s="358"/>
      <c r="C798" s="359"/>
      <c r="D798" s="359">
        <v>3823</v>
      </c>
      <c r="E798" s="359" t="s">
        <v>1593</v>
      </c>
      <c r="F798" s="360" t="s">
        <v>1594</v>
      </c>
    </row>
    <row r="799" spans="1:6" s="357" customFormat="1" ht="15" customHeight="1">
      <c r="A799" s="358"/>
      <c r="B799" s="358"/>
      <c r="C799" s="359"/>
      <c r="D799" s="359">
        <v>3824</v>
      </c>
      <c r="E799" s="359" t="s">
        <v>1595</v>
      </c>
      <c r="F799" s="360" t="s">
        <v>1596</v>
      </c>
    </row>
    <row r="800" spans="1:6" s="357" customFormat="1" ht="15" customHeight="1">
      <c r="A800" s="358"/>
      <c r="B800" s="358"/>
      <c r="C800" s="359"/>
      <c r="D800" s="359">
        <v>3825</v>
      </c>
      <c r="E800" s="359" t="s">
        <v>1597</v>
      </c>
      <c r="F800" s="360" t="s">
        <v>1598</v>
      </c>
    </row>
    <row r="801" spans="1:6" s="357" customFormat="1" ht="15" customHeight="1">
      <c r="A801" s="358"/>
      <c r="B801" s="358"/>
      <c r="C801" s="359"/>
      <c r="D801" s="359">
        <v>3829</v>
      </c>
      <c r="E801" s="359" t="s">
        <v>1599</v>
      </c>
      <c r="F801" s="360" t="s">
        <v>1600</v>
      </c>
    </row>
    <row r="802" spans="1:6" s="357" customFormat="1" ht="15" customHeight="1">
      <c r="A802" s="358"/>
      <c r="B802" s="358"/>
      <c r="C802" s="359">
        <v>383</v>
      </c>
      <c r="D802" s="359"/>
      <c r="E802" s="359" t="s">
        <v>1601</v>
      </c>
      <c r="F802" s="360"/>
    </row>
    <row r="803" spans="1:6" s="357" customFormat="1" ht="15" customHeight="1">
      <c r="A803" s="358"/>
      <c r="B803" s="358"/>
      <c r="C803" s="359"/>
      <c r="D803" s="359">
        <v>3831</v>
      </c>
      <c r="E803" s="359" t="s">
        <v>1602</v>
      </c>
      <c r="F803" s="360" t="s">
        <v>1603</v>
      </c>
    </row>
    <row r="804" spans="1:6" s="357" customFormat="1" ht="15" customHeight="1">
      <c r="A804" s="358"/>
      <c r="B804" s="358"/>
      <c r="C804" s="359"/>
      <c r="D804" s="359">
        <v>3832</v>
      </c>
      <c r="E804" s="359" t="s">
        <v>1604</v>
      </c>
      <c r="F804" s="360" t="s">
        <v>1605</v>
      </c>
    </row>
    <row r="805" spans="1:6" s="357" customFormat="1" ht="15" customHeight="1">
      <c r="A805" s="358"/>
      <c r="B805" s="358"/>
      <c r="C805" s="359"/>
      <c r="D805" s="359">
        <v>3833</v>
      </c>
      <c r="E805" s="359" t="s">
        <v>1606</v>
      </c>
      <c r="F805" s="360" t="s">
        <v>1607</v>
      </c>
    </row>
    <row r="806" spans="1:6" s="357" customFormat="1" ht="26.25" customHeight="1">
      <c r="A806" s="358"/>
      <c r="B806" s="358"/>
      <c r="C806" s="359"/>
      <c r="D806" s="359">
        <v>3834</v>
      </c>
      <c r="E806" s="359" t="s">
        <v>1608</v>
      </c>
      <c r="F806" s="360" t="s">
        <v>1609</v>
      </c>
    </row>
    <row r="807" spans="1:6" s="357" customFormat="1" ht="15" customHeight="1">
      <c r="A807" s="358"/>
      <c r="B807" s="358"/>
      <c r="C807" s="359"/>
      <c r="D807" s="359">
        <v>3839</v>
      </c>
      <c r="E807" s="359" t="s">
        <v>1610</v>
      </c>
      <c r="F807" s="360"/>
    </row>
    <row r="808" spans="1:6" s="357" customFormat="1" ht="39.75" customHeight="1">
      <c r="A808" s="358"/>
      <c r="B808" s="358"/>
      <c r="C808" s="359">
        <v>384</v>
      </c>
      <c r="D808" s="359"/>
      <c r="E808" s="359" t="s">
        <v>1611</v>
      </c>
      <c r="F808" s="360" t="s">
        <v>1612</v>
      </c>
    </row>
    <row r="809" spans="1:6" s="357" customFormat="1" ht="15" customHeight="1">
      <c r="A809" s="358"/>
      <c r="B809" s="358"/>
      <c r="C809" s="359"/>
      <c r="D809" s="359">
        <v>3841</v>
      </c>
      <c r="E809" s="359" t="s">
        <v>1613</v>
      </c>
      <c r="F809" s="360" t="s">
        <v>1614</v>
      </c>
    </row>
    <row r="810" spans="1:6" s="357" customFormat="1" ht="15" customHeight="1">
      <c r="A810" s="358"/>
      <c r="B810" s="358"/>
      <c r="C810" s="359"/>
      <c r="D810" s="359">
        <v>3842</v>
      </c>
      <c r="E810" s="359" t="s">
        <v>1615</v>
      </c>
      <c r="F810" s="360" t="s">
        <v>1616</v>
      </c>
    </row>
    <row r="811" spans="1:6" s="357" customFormat="1" ht="15" customHeight="1">
      <c r="A811" s="358"/>
      <c r="B811" s="358"/>
      <c r="C811" s="359"/>
      <c r="D811" s="359">
        <v>3843</v>
      </c>
      <c r="E811" s="359" t="s">
        <v>1617</v>
      </c>
      <c r="F811" s="360" t="s">
        <v>1618</v>
      </c>
    </row>
    <row r="812" spans="1:6" s="357" customFormat="1" ht="15" customHeight="1">
      <c r="A812" s="358"/>
      <c r="B812" s="358"/>
      <c r="C812" s="359"/>
      <c r="D812" s="359">
        <v>3844</v>
      </c>
      <c r="E812" s="359" t="s">
        <v>1619</v>
      </c>
      <c r="F812" s="360" t="s">
        <v>1620</v>
      </c>
    </row>
    <row r="813" spans="1:6" s="357" customFormat="1" ht="15" customHeight="1">
      <c r="A813" s="358"/>
      <c r="B813" s="358"/>
      <c r="C813" s="359"/>
      <c r="D813" s="359">
        <v>3849</v>
      </c>
      <c r="E813" s="359" t="s">
        <v>1621</v>
      </c>
      <c r="F813" s="360"/>
    </row>
    <row r="814" spans="1:6" s="357" customFormat="1" ht="15" customHeight="1">
      <c r="A814" s="358"/>
      <c r="B814" s="358"/>
      <c r="C814" s="359">
        <v>385</v>
      </c>
      <c r="D814" s="359"/>
      <c r="E814" s="359" t="s">
        <v>1622</v>
      </c>
      <c r="F814" s="360" t="s">
        <v>1623</v>
      </c>
    </row>
    <row r="815" spans="1:6" s="357" customFormat="1" ht="15" customHeight="1">
      <c r="A815" s="358"/>
      <c r="B815" s="358"/>
      <c r="C815" s="359"/>
      <c r="D815" s="359">
        <v>3851</v>
      </c>
      <c r="E815" s="359" t="s">
        <v>1624</v>
      </c>
      <c r="F815" s="360"/>
    </row>
    <row r="816" spans="1:6" s="357" customFormat="1" ht="15" customHeight="1">
      <c r="A816" s="358"/>
      <c r="B816" s="358"/>
      <c r="C816" s="359"/>
      <c r="D816" s="359">
        <v>3852</v>
      </c>
      <c r="E816" s="359" t="s">
        <v>1625</v>
      </c>
      <c r="F816" s="360" t="s">
        <v>1626</v>
      </c>
    </row>
    <row r="817" spans="1:6" s="357" customFormat="1" ht="15" customHeight="1">
      <c r="A817" s="358"/>
      <c r="B817" s="358"/>
      <c r="C817" s="359"/>
      <c r="D817" s="359">
        <v>3853</v>
      </c>
      <c r="E817" s="359" t="s">
        <v>1627</v>
      </c>
      <c r="F817" s="360" t="s">
        <v>1628</v>
      </c>
    </row>
    <row r="818" spans="1:6" s="357" customFormat="1" ht="31.5" customHeight="1">
      <c r="A818" s="358"/>
      <c r="B818" s="358"/>
      <c r="C818" s="359"/>
      <c r="D818" s="359">
        <v>3854</v>
      </c>
      <c r="E818" s="359" t="s">
        <v>1629</v>
      </c>
      <c r="F818" s="360" t="s">
        <v>1630</v>
      </c>
    </row>
    <row r="819" spans="1:6" s="357" customFormat="1" ht="15" customHeight="1">
      <c r="A819" s="358"/>
      <c r="B819" s="358"/>
      <c r="C819" s="359"/>
      <c r="D819" s="359">
        <v>3855</v>
      </c>
      <c r="E819" s="359" t="s">
        <v>1631</v>
      </c>
      <c r="F819" s="360" t="s">
        <v>1632</v>
      </c>
    </row>
    <row r="820" spans="1:6" s="357" customFormat="1" ht="15" customHeight="1">
      <c r="A820" s="358"/>
      <c r="B820" s="358"/>
      <c r="C820" s="359"/>
      <c r="D820" s="359">
        <v>3856</v>
      </c>
      <c r="E820" s="359" t="s">
        <v>1633</v>
      </c>
      <c r="F820" s="360"/>
    </row>
    <row r="821" spans="1:6" s="357" customFormat="1" ht="15" customHeight="1">
      <c r="A821" s="358"/>
      <c r="B821" s="358"/>
      <c r="C821" s="359"/>
      <c r="D821" s="359">
        <v>3857</v>
      </c>
      <c r="E821" s="359" t="s">
        <v>1634</v>
      </c>
      <c r="F821" s="360" t="s">
        <v>1635</v>
      </c>
    </row>
    <row r="822" spans="1:6" s="357" customFormat="1" ht="15" customHeight="1">
      <c r="A822" s="358"/>
      <c r="B822" s="358"/>
      <c r="C822" s="359"/>
      <c r="D822" s="359">
        <v>3859</v>
      </c>
      <c r="E822" s="359" t="s">
        <v>1636</v>
      </c>
      <c r="F822" s="360"/>
    </row>
    <row r="823" spans="1:6" s="357" customFormat="1" ht="15" customHeight="1">
      <c r="A823" s="358"/>
      <c r="B823" s="358"/>
      <c r="C823" s="359">
        <v>386</v>
      </c>
      <c r="D823" s="359"/>
      <c r="E823" s="359" t="s">
        <v>1637</v>
      </c>
      <c r="F823" s="360"/>
    </row>
    <row r="824" spans="1:6" s="357" customFormat="1" ht="15" customHeight="1">
      <c r="A824" s="358"/>
      <c r="B824" s="358"/>
      <c r="C824" s="359"/>
      <c r="D824" s="359">
        <v>3861</v>
      </c>
      <c r="E824" s="359" t="s">
        <v>1638</v>
      </c>
      <c r="F824" s="360" t="s">
        <v>1639</v>
      </c>
    </row>
    <row r="825" spans="1:6" s="357" customFormat="1" ht="15" customHeight="1">
      <c r="A825" s="358"/>
      <c r="B825" s="358"/>
      <c r="C825" s="359"/>
      <c r="D825" s="359">
        <v>3862</v>
      </c>
      <c r="E825" s="359" t="s">
        <v>1640</v>
      </c>
      <c r="F825" s="360"/>
    </row>
    <row r="826" spans="1:6" s="357" customFormat="1" ht="15" customHeight="1">
      <c r="A826" s="358"/>
      <c r="B826" s="358"/>
      <c r="C826" s="359"/>
      <c r="D826" s="359">
        <v>3869</v>
      </c>
      <c r="E826" s="359" t="s">
        <v>1641</v>
      </c>
      <c r="F826" s="360"/>
    </row>
    <row r="827" spans="1:6" s="357" customFormat="1" ht="15" customHeight="1">
      <c r="A827" s="358"/>
      <c r="B827" s="358"/>
      <c r="C827" s="359">
        <v>387</v>
      </c>
      <c r="D827" s="359"/>
      <c r="E827" s="359" t="s">
        <v>1642</v>
      </c>
      <c r="F827" s="360"/>
    </row>
    <row r="828" spans="1:6" s="357" customFormat="1" ht="38.25" customHeight="1">
      <c r="A828" s="358"/>
      <c r="B828" s="358"/>
      <c r="C828" s="359"/>
      <c r="D828" s="359">
        <v>3871</v>
      </c>
      <c r="E828" s="359" t="s">
        <v>1643</v>
      </c>
      <c r="F828" s="360" t="s">
        <v>1644</v>
      </c>
    </row>
    <row r="829" spans="1:6" s="357" customFormat="1" ht="30" customHeight="1">
      <c r="A829" s="358"/>
      <c r="B829" s="358"/>
      <c r="C829" s="359"/>
      <c r="D829" s="359">
        <v>3872</v>
      </c>
      <c r="E829" s="359" t="s">
        <v>1645</v>
      </c>
      <c r="F829" s="360" t="s">
        <v>1646</v>
      </c>
    </row>
    <row r="830" spans="1:6" s="357" customFormat="1" ht="24" customHeight="1">
      <c r="A830" s="358"/>
      <c r="B830" s="358"/>
      <c r="C830" s="359"/>
      <c r="D830" s="359">
        <v>3873</v>
      </c>
      <c r="E830" s="359" t="s">
        <v>1647</v>
      </c>
      <c r="F830" s="360" t="s">
        <v>1648</v>
      </c>
    </row>
    <row r="831" spans="1:6" s="357" customFormat="1" ht="24" customHeight="1">
      <c r="A831" s="358"/>
      <c r="B831" s="358"/>
      <c r="C831" s="359"/>
      <c r="D831" s="359">
        <v>3874</v>
      </c>
      <c r="E831" s="359" t="s">
        <v>1649</v>
      </c>
      <c r="F831" s="360" t="s">
        <v>1650</v>
      </c>
    </row>
    <row r="832" spans="1:6" s="357" customFormat="1" ht="15" customHeight="1">
      <c r="A832" s="358"/>
      <c r="B832" s="358"/>
      <c r="C832" s="359"/>
      <c r="D832" s="359">
        <v>3879</v>
      </c>
      <c r="E832" s="359" t="s">
        <v>1651</v>
      </c>
      <c r="F832" s="360" t="s">
        <v>1652</v>
      </c>
    </row>
    <row r="833" spans="1:6" s="357" customFormat="1" ht="15" customHeight="1">
      <c r="A833" s="358"/>
      <c r="B833" s="358"/>
      <c r="C833" s="359">
        <v>389</v>
      </c>
      <c r="D833" s="359"/>
      <c r="E833" s="359" t="s">
        <v>1653</v>
      </c>
      <c r="F833" s="360"/>
    </row>
    <row r="834" spans="1:6" s="357" customFormat="1" ht="24.75" customHeight="1">
      <c r="A834" s="358"/>
      <c r="B834" s="358"/>
      <c r="C834" s="359"/>
      <c r="D834" s="359">
        <v>3891</v>
      </c>
      <c r="E834" s="359" t="s">
        <v>1654</v>
      </c>
      <c r="F834" s="360" t="s">
        <v>1655</v>
      </c>
    </row>
    <row r="835" spans="1:6" s="357" customFormat="1" ht="15" customHeight="1">
      <c r="A835" s="358"/>
      <c r="B835" s="358"/>
      <c r="C835" s="359"/>
      <c r="D835" s="359">
        <v>3899</v>
      </c>
      <c r="E835" s="359" t="s">
        <v>1656</v>
      </c>
      <c r="F835" s="360" t="s">
        <v>1657</v>
      </c>
    </row>
    <row r="836" spans="1:6" s="357" customFormat="1" ht="15" customHeight="1">
      <c r="A836" s="358"/>
      <c r="B836" s="358">
        <v>39</v>
      </c>
      <c r="C836" s="359"/>
      <c r="D836" s="359"/>
      <c r="E836" s="359" t="s">
        <v>1658</v>
      </c>
      <c r="F836" s="360"/>
    </row>
    <row r="837" spans="1:6" s="357" customFormat="1" ht="15" customHeight="1">
      <c r="A837" s="358"/>
      <c r="B837" s="358"/>
      <c r="C837" s="359">
        <v>391</v>
      </c>
      <c r="D837" s="359"/>
      <c r="E837" s="359" t="s">
        <v>1659</v>
      </c>
      <c r="F837" s="360"/>
    </row>
    <row r="838" spans="1:6" s="357" customFormat="1" ht="27" customHeight="1">
      <c r="A838" s="358"/>
      <c r="B838" s="358"/>
      <c r="C838" s="359"/>
      <c r="D838" s="359">
        <v>3911</v>
      </c>
      <c r="E838" s="359" t="s">
        <v>1660</v>
      </c>
      <c r="F838" s="360" t="s">
        <v>1661</v>
      </c>
    </row>
    <row r="839" spans="1:6" s="357" customFormat="1" ht="15" customHeight="1">
      <c r="A839" s="358"/>
      <c r="B839" s="358"/>
      <c r="C839" s="359"/>
      <c r="D839" s="359">
        <v>3912</v>
      </c>
      <c r="E839" s="359" t="s">
        <v>1662</v>
      </c>
      <c r="F839" s="360" t="s">
        <v>1663</v>
      </c>
    </row>
    <row r="840" spans="1:6" s="357" customFormat="1" ht="15" customHeight="1">
      <c r="A840" s="358"/>
      <c r="B840" s="358"/>
      <c r="C840" s="359"/>
      <c r="D840" s="359">
        <v>3913</v>
      </c>
      <c r="E840" s="359" t="s">
        <v>1664</v>
      </c>
      <c r="F840" s="360" t="s">
        <v>1665</v>
      </c>
    </row>
    <row r="841" spans="1:6" s="357" customFormat="1" ht="37.5" customHeight="1">
      <c r="A841" s="358"/>
      <c r="B841" s="358"/>
      <c r="C841" s="359"/>
      <c r="D841" s="359">
        <v>3914</v>
      </c>
      <c r="E841" s="359" t="s">
        <v>1666</v>
      </c>
      <c r="F841" s="360" t="s">
        <v>1667</v>
      </c>
    </row>
    <row r="842" spans="1:6" s="357" customFormat="1" ht="30.75" customHeight="1">
      <c r="A842" s="358"/>
      <c r="B842" s="358"/>
      <c r="C842" s="359"/>
      <c r="D842" s="359">
        <v>3915</v>
      </c>
      <c r="E842" s="359" t="s">
        <v>1668</v>
      </c>
      <c r="F842" s="360" t="s">
        <v>1669</v>
      </c>
    </row>
    <row r="843" spans="1:6" s="357" customFormat="1" ht="29.25" customHeight="1">
      <c r="A843" s="358"/>
      <c r="B843" s="358"/>
      <c r="C843" s="359"/>
      <c r="D843" s="359">
        <v>3919</v>
      </c>
      <c r="E843" s="359" t="s">
        <v>1670</v>
      </c>
      <c r="F843" s="360" t="s">
        <v>1671</v>
      </c>
    </row>
    <row r="844" spans="1:6" s="357" customFormat="1" ht="15" customHeight="1">
      <c r="A844" s="358"/>
      <c r="B844" s="358"/>
      <c r="C844" s="359">
        <v>392</v>
      </c>
      <c r="D844" s="359"/>
      <c r="E844" s="359" t="s">
        <v>1672</v>
      </c>
      <c r="F844" s="360"/>
    </row>
    <row r="845" spans="1:6" s="357" customFormat="1" ht="15" customHeight="1">
      <c r="A845" s="358"/>
      <c r="B845" s="358"/>
      <c r="C845" s="359"/>
      <c r="D845" s="359">
        <v>3921</v>
      </c>
      <c r="E845" s="359" t="s">
        <v>1673</v>
      </c>
      <c r="F845" s="360" t="s">
        <v>1674</v>
      </c>
    </row>
    <row r="846" spans="1:6" s="357" customFormat="1" ht="15" customHeight="1">
      <c r="A846" s="358"/>
      <c r="B846" s="358"/>
      <c r="C846" s="359"/>
      <c r="D846" s="359">
        <v>3922</v>
      </c>
      <c r="E846" s="359" t="s">
        <v>1675</v>
      </c>
      <c r="F846" s="360" t="s">
        <v>1676</v>
      </c>
    </row>
    <row r="847" spans="1:6" s="357" customFormat="1" ht="15" customHeight="1">
      <c r="A847" s="358"/>
      <c r="B847" s="358"/>
      <c r="C847" s="359">
        <v>393</v>
      </c>
      <c r="D847" s="359"/>
      <c r="E847" s="359" t="s">
        <v>1677</v>
      </c>
      <c r="F847" s="360"/>
    </row>
    <row r="848" spans="1:6" s="357" customFormat="1" ht="15" customHeight="1">
      <c r="A848" s="358"/>
      <c r="B848" s="358"/>
      <c r="C848" s="359"/>
      <c r="D848" s="359">
        <v>3931</v>
      </c>
      <c r="E848" s="359" t="s">
        <v>1678</v>
      </c>
      <c r="F848" s="360" t="s">
        <v>1679</v>
      </c>
    </row>
    <row r="849" spans="1:6" s="357" customFormat="1" ht="15" customHeight="1">
      <c r="A849" s="358"/>
      <c r="B849" s="358"/>
      <c r="C849" s="359"/>
      <c r="D849" s="359">
        <v>3932</v>
      </c>
      <c r="E849" s="359" t="s">
        <v>1680</v>
      </c>
      <c r="F849" s="360" t="s">
        <v>1681</v>
      </c>
    </row>
    <row r="850" spans="1:6" s="357" customFormat="1" ht="15" customHeight="1">
      <c r="A850" s="358"/>
      <c r="B850" s="358"/>
      <c r="C850" s="359"/>
      <c r="D850" s="359">
        <v>3933</v>
      </c>
      <c r="E850" s="359" t="s">
        <v>1682</v>
      </c>
      <c r="F850" s="360" t="s">
        <v>1683</v>
      </c>
    </row>
    <row r="851" spans="1:6" s="357" customFormat="1" ht="15" customHeight="1">
      <c r="A851" s="358"/>
      <c r="B851" s="358"/>
      <c r="C851" s="359"/>
      <c r="D851" s="359">
        <v>3934</v>
      </c>
      <c r="E851" s="359" t="s">
        <v>1684</v>
      </c>
      <c r="F851" s="360" t="s">
        <v>1685</v>
      </c>
    </row>
    <row r="852" spans="1:6" s="357" customFormat="1" ht="15" customHeight="1">
      <c r="A852" s="358"/>
      <c r="B852" s="358"/>
      <c r="C852" s="359"/>
      <c r="D852" s="359">
        <v>3939</v>
      </c>
      <c r="E852" s="359" t="s">
        <v>1686</v>
      </c>
      <c r="F852" s="360" t="s">
        <v>1687</v>
      </c>
    </row>
    <row r="853" spans="1:6" s="357" customFormat="1" ht="15" customHeight="1">
      <c r="A853" s="358"/>
      <c r="B853" s="358"/>
      <c r="C853" s="359">
        <v>394</v>
      </c>
      <c r="D853" s="359">
        <v>3940</v>
      </c>
      <c r="E853" s="359" t="s">
        <v>1688</v>
      </c>
      <c r="F853" s="360" t="s">
        <v>1689</v>
      </c>
    </row>
    <row r="854" spans="1:6" s="357" customFormat="1" ht="15" customHeight="1">
      <c r="A854" s="358"/>
      <c r="B854" s="358"/>
      <c r="C854" s="359">
        <v>395</v>
      </c>
      <c r="D854" s="359"/>
      <c r="E854" s="359" t="s">
        <v>1690</v>
      </c>
      <c r="F854" s="360"/>
    </row>
    <row r="855" spans="1:6" s="357" customFormat="1" ht="15" customHeight="1">
      <c r="A855" s="358"/>
      <c r="B855" s="358"/>
      <c r="C855" s="359"/>
      <c r="D855" s="359">
        <v>3951</v>
      </c>
      <c r="E855" s="359" t="s">
        <v>1691</v>
      </c>
      <c r="F855" s="360" t="s">
        <v>1692</v>
      </c>
    </row>
    <row r="856" spans="1:6" s="357" customFormat="1" ht="15" customHeight="1">
      <c r="A856" s="358"/>
      <c r="B856" s="358"/>
      <c r="C856" s="359"/>
      <c r="D856" s="359">
        <v>3952</v>
      </c>
      <c r="E856" s="359" t="s">
        <v>1693</v>
      </c>
      <c r="F856" s="360" t="s">
        <v>1694</v>
      </c>
    </row>
    <row r="857" spans="1:6" s="357" customFormat="1" ht="25.5" customHeight="1">
      <c r="A857" s="358"/>
      <c r="B857" s="358"/>
      <c r="C857" s="359"/>
      <c r="D857" s="359">
        <v>3953</v>
      </c>
      <c r="E857" s="359" t="s">
        <v>1695</v>
      </c>
      <c r="F857" s="360" t="s">
        <v>1696</v>
      </c>
    </row>
    <row r="858" spans="1:6" s="357" customFormat="1" ht="15" customHeight="1">
      <c r="A858" s="358"/>
      <c r="B858" s="358"/>
      <c r="C858" s="359">
        <v>396</v>
      </c>
      <c r="D858" s="359"/>
      <c r="E858" s="359" t="s">
        <v>1697</v>
      </c>
      <c r="F858" s="360"/>
    </row>
    <row r="859" spans="1:6" s="357" customFormat="1" ht="15" customHeight="1">
      <c r="A859" s="358"/>
      <c r="B859" s="358"/>
      <c r="C859" s="359"/>
      <c r="D859" s="359">
        <v>3961</v>
      </c>
      <c r="E859" s="359" t="s">
        <v>1698</v>
      </c>
      <c r="F859" s="360" t="s">
        <v>1699</v>
      </c>
    </row>
    <row r="860" spans="1:6" s="357" customFormat="1" ht="26.25" customHeight="1">
      <c r="A860" s="358"/>
      <c r="B860" s="358"/>
      <c r="C860" s="359"/>
      <c r="D860" s="359">
        <v>3962</v>
      </c>
      <c r="E860" s="359" t="s">
        <v>1700</v>
      </c>
      <c r="F860" s="360" t="s">
        <v>1701</v>
      </c>
    </row>
    <row r="861" spans="1:6" s="357" customFormat="1" ht="15" customHeight="1">
      <c r="A861" s="358"/>
      <c r="B861" s="358"/>
      <c r="C861" s="359"/>
      <c r="D861" s="359">
        <v>3963</v>
      </c>
      <c r="E861" s="359" t="s">
        <v>1702</v>
      </c>
      <c r="F861" s="360" t="s">
        <v>1703</v>
      </c>
    </row>
    <row r="862" spans="1:6" s="357" customFormat="1" ht="31.5" customHeight="1">
      <c r="A862" s="358"/>
      <c r="B862" s="358"/>
      <c r="C862" s="359"/>
      <c r="D862" s="359">
        <v>3964</v>
      </c>
      <c r="E862" s="359" t="s">
        <v>1704</v>
      </c>
      <c r="F862" s="360" t="s">
        <v>1705</v>
      </c>
    </row>
    <row r="863" spans="1:6" s="357" customFormat="1" ht="15" customHeight="1">
      <c r="A863" s="358"/>
      <c r="B863" s="358"/>
      <c r="C863" s="359"/>
      <c r="D863" s="359">
        <v>3969</v>
      </c>
      <c r="E863" s="359" t="s">
        <v>1706</v>
      </c>
      <c r="F863" s="360" t="s">
        <v>1707</v>
      </c>
    </row>
    <row r="864" spans="1:6" s="357" customFormat="1" ht="15" customHeight="1">
      <c r="A864" s="358"/>
      <c r="B864" s="358"/>
      <c r="C864" s="359">
        <v>397</v>
      </c>
      <c r="D864" s="359"/>
      <c r="E864" s="359" t="s">
        <v>1708</v>
      </c>
      <c r="F864" s="360"/>
    </row>
    <row r="865" spans="1:6" s="357" customFormat="1" ht="15" customHeight="1">
      <c r="A865" s="358"/>
      <c r="B865" s="358"/>
      <c r="C865" s="359"/>
      <c r="D865" s="359">
        <v>3971</v>
      </c>
      <c r="E865" s="359" t="s">
        <v>1709</v>
      </c>
      <c r="F865" s="360" t="s">
        <v>1710</v>
      </c>
    </row>
    <row r="866" spans="1:6" s="357" customFormat="1" ht="15" customHeight="1">
      <c r="A866" s="358"/>
      <c r="B866" s="358"/>
      <c r="C866" s="359"/>
      <c r="D866" s="359">
        <v>3972</v>
      </c>
      <c r="E866" s="359" t="s">
        <v>1711</v>
      </c>
      <c r="F866" s="360"/>
    </row>
    <row r="867" spans="1:6" s="357" customFormat="1" ht="15" customHeight="1">
      <c r="A867" s="358"/>
      <c r="B867" s="358"/>
      <c r="C867" s="359"/>
      <c r="D867" s="359">
        <v>3973</v>
      </c>
      <c r="E867" s="359" t="s">
        <v>1712</v>
      </c>
      <c r="F867" s="360" t="s">
        <v>1713</v>
      </c>
    </row>
    <row r="868" spans="1:6" s="357" customFormat="1" ht="41.25" customHeight="1">
      <c r="A868" s="358"/>
      <c r="B868" s="358"/>
      <c r="C868" s="359"/>
      <c r="D868" s="359">
        <v>3974</v>
      </c>
      <c r="E868" s="359" t="s">
        <v>1714</v>
      </c>
      <c r="F868" s="360" t="s">
        <v>1715</v>
      </c>
    </row>
    <row r="869" spans="1:6" s="357" customFormat="1" ht="15" customHeight="1">
      <c r="A869" s="358"/>
      <c r="B869" s="358"/>
      <c r="C869" s="359"/>
      <c r="D869" s="359">
        <v>3975</v>
      </c>
      <c r="E869" s="359" t="s">
        <v>1716</v>
      </c>
      <c r="F869" s="360" t="s">
        <v>1717</v>
      </c>
    </row>
    <row r="870" spans="1:6" s="357" customFormat="1" ht="15" customHeight="1">
      <c r="A870" s="358"/>
      <c r="B870" s="358"/>
      <c r="C870" s="359"/>
      <c r="D870" s="359">
        <v>3976</v>
      </c>
      <c r="E870" s="359" t="s">
        <v>1718</v>
      </c>
      <c r="F870" s="360" t="s">
        <v>1719</v>
      </c>
    </row>
    <row r="871" spans="1:6" s="357" customFormat="1" ht="15" customHeight="1">
      <c r="A871" s="358"/>
      <c r="B871" s="358"/>
      <c r="C871" s="359"/>
      <c r="D871" s="359">
        <v>3979</v>
      </c>
      <c r="E871" s="359" t="s">
        <v>1720</v>
      </c>
      <c r="F871" s="360" t="s">
        <v>1721</v>
      </c>
    </row>
    <row r="872" spans="1:6" s="357" customFormat="1" ht="15" customHeight="1">
      <c r="A872" s="358"/>
      <c r="B872" s="358"/>
      <c r="C872" s="359">
        <v>398</v>
      </c>
      <c r="D872" s="359"/>
      <c r="E872" s="359" t="s">
        <v>1722</v>
      </c>
      <c r="F872" s="360"/>
    </row>
    <row r="873" spans="1:6" s="357" customFormat="1" ht="15.75" customHeight="1">
      <c r="A873" s="358"/>
      <c r="B873" s="358"/>
      <c r="C873" s="359"/>
      <c r="D873" s="359">
        <v>3981</v>
      </c>
      <c r="E873" s="359" t="s">
        <v>1723</v>
      </c>
      <c r="F873" s="360" t="s">
        <v>1724</v>
      </c>
    </row>
    <row r="874" spans="1:6" s="357" customFormat="1" ht="28.5" customHeight="1">
      <c r="A874" s="358"/>
      <c r="B874" s="358"/>
      <c r="C874" s="359"/>
      <c r="D874" s="359">
        <v>3982</v>
      </c>
      <c r="E874" s="359" t="s">
        <v>1725</v>
      </c>
      <c r="F874" s="360" t="s">
        <v>1726</v>
      </c>
    </row>
    <row r="875" spans="1:6" s="357" customFormat="1" ht="15" customHeight="1">
      <c r="A875" s="358"/>
      <c r="B875" s="358"/>
      <c r="C875" s="359"/>
      <c r="D875" s="359">
        <v>3983</v>
      </c>
      <c r="E875" s="359" t="s">
        <v>1727</v>
      </c>
      <c r="F875" s="360" t="s">
        <v>1728</v>
      </c>
    </row>
    <row r="876" spans="1:6" s="357" customFormat="1" ht="15" customHeight="1">
      <c r="A876" s="358"/>
      <c r="B876" s="358"/>
      <c r="C876" s="359"/>
      <c r="D876" s="359">
        <v>3984</v>
      </c>
      <c r="E876" s="359" t="s">
        <v>1729</v>
      </c>
      <c r="F876" s="360" t="s">
        <v>1730</v>
      </c>
    </row>
    <row r="877" spans="1:6" s="357" customFormat="1" ht="28.5" customHeight="1">
      <c r="A877" s="358"/>
      <c r="B877" s="358"/>
      <c r="C877" s="359"/>
      <c r="D877" s="359">
        <v>3985</v>
      </c>
      <c r="E877" s="359" t="s">
        <v>1731</v>
      </c>
      <c r="F877" s="360" t="s">
        <v>1732</v>
      </c>
    </row>
    <row r="878" spans="1:6" s="357" customFormat="1" ht="15" customHeight="1">
      <c r="A878" s="358"/>
      <c r="B878" s="358"/>
      <c r="C878" s="359"/>
      <c r="D878" s="359">
        <v>3989</v>
      </c>
      <c r="E878" s="359" t="s">
        <v>1733</v>
      </c>
      <c r="F878" s="360" t="s">
        <v>1734</v>
      </c>
    </row>
    <row r="879" spans="1:6" s="357" customFormat="1" ht="15" customHeight="1">
      <c r="A879" s="358"/>
      <c r="B879" s="358"/>
      <c r="C879" s="359">
        <v>399</v>
      </c>
      <c r="D879" s="359">
        <v>3990</v>
      </c>
      <c r="E879" s="359" t="s">
        <v>1735</v>
      </c>
      <c r="F879" s="360" t="s">
        <v>1456</v>
      </c>
    </row>
    <row r="880" spans="1:6" s="357" customFormat="1" ht="15" customHeight="1">
      <c r="A880" s="358"/>
      <c r="B880" s="358">
        <v>40</v>
      </c>
      <c r="C880" s="359"/>
      <c r="D880" s="359"/>
      <c r="E880" s="359" t="s">
        <v>1736</v>
      </c>
      <c r="F880" s="360"/>
    </row>
    <row r="881" spans="1:6" s="357" customFormat="1" ht="15" customHeight="1">
      <c r="A881" s="358"/>
      <c r="B881" s="358"/>
      <c r="C881" s="359">
        <v>401</v>
      </c>
      <c r="D881" s="359"/>
      <c r="E881" s="359" t="s">
        <v>1737</v>
      </c>
      <c r="F881" s="360"/>
    </row>
    <row r="882" spans="1:6" s="357" customFormat="1" ht="30" customHeight="1">
      <c r="A882" s="358"/>
      <c r="B882" s="358"/>
      <c r="C882" s="359"/>
      <c r="D882" s="359">
        <v>4011</v>
      </c>
      <c r="E882" s="359" t="s">
        <v>1738</v>
      </c>
      <c r="F882" s="360" t="s">
        <v>1739</v>
      </c>
    </row>
    <row r="883" spans="1:6" s="357" customFormat="1" ht="15" customHeight="1">
      <c r="A883" s="358"/>
      <c r="B883" s="358"/>
      <c r="C883" s="359"/>
      <c r="D883" s="359">
        <v>4012</v>
      </c>
      <c r="E883" s="359" t="s">
        <v>1740</v>
      </c>
      <c r="F883" s="360" t="s">
        <v>1741</v>
      </c>
    </row>
    <row r="884" spans="1:6" s="357" customFormat="1" ht="15" customHeight="1">
      <c r="A884" s="358"/>
      <c r="B884" s="358"/>
      <c r="C884" s="359"/>
      <c r="D884" s="359">
        <v>4013</v>
      </c>
      <c r="E884" s="359" t="s">
        <v>1742</v>
      </c>
      <c r="F884" s="360" t="s">
        <v>1743</v>
      </c>
    </row>
    <row r="885" spans="1:6" s="357" customFormat="1" ht="36" customHeight="1">
      <c r="A885" s="358"/>
      <c r="B885" s="358"/>
      <c r="C885" s="359"/>
      <c r="D885" s="359">
        <v>4014</v>
      </c>
      <c r="E885" s="359" t="s">
        <v>1744</v>
      </c>
      <c r="F885" s="360" t="s">
        <v>1745</v>
      </c>
    </row>
    <row r="886" spans="1:6" s="357" customFormat="1" ht="15" customHeight="1">
      <c r="A886" s="358"/>
      <c r="B886" s="358"/>
      <c r="C886" s="359"/>
      <c r="D886" s="359">
        <v>4015</v>
      </c>
      <c r="E886" s="359" t="s">
        <v>1746</v>
      </c>
      <c r="F886" s="360" t="s">
        <v>1747</v>
      </c>
    </row>
    <row r="887" spans="1:6" s="357" customFormat="1" ht="15" customHeight="1">
      <c r="A887" s="358"/>
      <c r="B887" s="358"/>
      <c r="C887" s="359"/>
      <c r="D887" s="359">
        <v>4016</v>
      </c>
      <c r="E887" s="359" t="s">
        <v>1748</v>
      </c>
      <c r="F887" s="360" t="s">
        <v>1749</v>
      </c>
    </row>
    <row r="888" spans="1:6" s="357" customFormat="1" ht="15" customHeight="1">
      <c r="A888" s="358"/>
      <c r="B888" s="358"/>
      <c r="C888" s="359"/>
      <c r="D888" s="359">
        <v>4019</v>
      </c>
      <c r="E888" s="359" t="s">
        <v>1750</v>
      </c>
      <c r="F888" s="360" t="s">
        <v>1751</v>
      </c>
    </row>
    <row r="889" spans="1:6" s="357" customFormat="1" ht="15" customHeight="1">
      <c r="A889" s="358"/>
      <c r="B889" s="358"/>
      <c r="C889" s="359">
        <v>402</v>
      </c>
      <c r="D889" s="359"/>
      <c r="E889" s="359" t="s">
        <v>1752</v>
      </c>
      <c r="F889" s="360"/>
    </row>
    <row r="890" spans="1:6" s="357" customFormat="1" ht="15" customHeight="1">
      <c r="A890" s="358"/>
      <c r="B890" s="358"/>
      <c r="C890" s="359"/>
      <c r="D890" s="359">
        <v>4021</v>
      </c>
      <c r="E890" s="359" t="s">
        <v>1753</v>
      </c>
      <c r="F890" s="360" t="s">
        <v>1754</v>
      </c>
    </row>
    <row r="891" spans="1:6" s="357" customFormat="1" ht="15" customHeight="1">
      <c r="A891" s="358"/>
      <c r="B891" s="358"/>
      <c r="C891" s="359"/>
      <c r="D891" s="359">
        <v>4022</v>
      </c>
      <c r="E891" s="359" t="s">
        <v>1755</v>
      </c>
      <c r="F891" s="360" t="s">
        <v>1756</v>
      </c>
    </row>
    <row r="892" spans="1:6" s="357" customFormat="1" ht="15" customHeight="1">
      <c r="A892" s="358"/>
      <c r="B892" s="358"/>
      <c r="C892" s="359"/>
      <c r="D892" s="359">
        <v>4023</v>
      </c>
      <c r="E892" s="359" t="s">
        <v>1757</v>
      </c>
      <c r="F892" s="360" t="s">
        <v>1758</v>
      </c>
    </row>
    <row r="893" spans="1:6" s="357" customFormat="1" ht="15" customHeight="1">
      <c r="A893" s="358"/>
      <c r="B893" s="358"/>
      <c r="C893" s="359"/>
      <c r="D893" s="359">
        <v>4024</v>
      </c>
      <c r="E893" s="359" t="s">
        <v>1759</v>
      </c>
      <c r="F893" s="360" t="s">
        <v>1760</v>
      </c>
    </row>
    <row r="894" spans="1:6" s="357" customFormat="1" ht="15" customHeight="1">
      <c r="A894" s="358"/>
      <c r="B894" s="358"/>
      <c r="C894" s="359"/>
      <c r="D894" s="359">
        <v>4025</v>
      </c>
      <c r="E894" s="359" t="s">
        <v>1761</v>
      </c>
      <c r="F894" s="360" t="s">
        <v>1762</v>
      </c>
    </row>
    <row r="895" spans="1:6" s="357" customFormat="1" ht="15" customHeight="1">
      <c r="A895" s="358"/>
      <c r="B895" s="358"/>
      <c r="C895" s="359"/>
      <c r="D895" s="359">
        <v>4026</v>
      </c>
      <c r="E895" s="359" t="s">
        <v>1763</v>
      </c>
      <c r="F895" s="360" t="s">
        <v>1764</v>
      </c>
    </row>
    <row r="896" spans="1:6" s="357" customFormat="1" ht="15" customHeight="1">
      <c r="A896" s="358"/>
      <c r="B896" s="358"/>
      <c r="C896" s="359"/>
      <c r="D896" s="359">
        <v>4027</v>
      </c>
      <c r="E896" s="359" t="s">
        <v>1765</v>
      </c>
      <c r="F896" s="360" t="s">
        <v>1766</v>
      </c>
    </row>
    <row r="897" spans="1:6" s="357" customFormat="1" ht="15" customHeight="1">
      <c r="A897" s="358"/>
      <c r="B897" s="358"/>
      <c r="C897" s="359"/>
      <c r="D897" s="359">
        <v>4028</v>
      </c>
      <c r="E897" s="359" t="s">
        <v>1767</v>
      </c>
      <c r="F897" s="360" t="s">
        <v>1768</v>
      </c>
    </row>
    <row r="898" spans="1:6" s="357" customFormat="1" ht="15" customHeight="1">
      <c r="A898" s="358"/>
      <c r="B898" s="358"/>
      <c r="C898" s="359"/>
      <c r="D898" s="359">
        <v>4029</v>
      </c>
      <c r="E898" s="359" t="s">
        <v>1769</v>
      </c>
      <c r="F898" s="360" t="s">
        <v>1770</v>
      </c>
    </row>
    <row r="899" spans="1:6" s="357" customFormat="1" ht="33" customHeight="1">
      <c r="A899" s="358"/>
      <c r="B899" s="358"/>
      <c r="C899" s="359">
        <v>403</v>
      </c>
      <c r="D899" s="359">
        <v>4030</v>
      </c>
      <c r="E899" s="359" t="s">
        <v>1771</v>
      </c>
      <c r="F899" s="360" t="s">
        <v>1772</v>
      </c>
    </row>
    <row r="900" spans="1:6" s="357" customFormat="1" ht="27.75" customHeight="1">
      <c r="A900" s="358"/>
      <c r="B900" s="358"/>
      <c r="C900" s="359">
        <v>404</v>
      </c>
      <c r="D900" s="359">
        <v>4040</v>
      </c>
      <c r="E900" s="359" t="s">
        <v>1773</v>
      </c>
      <c r="F900" s="360" t="s">
        <v>1774</v>
      </c>
    </row>
    <row r="901" spans="1:6" s="357" customFormat="1" ht="15" customHeight="1">
      <c r="A901" s="358"/>
      <c r="B901" s="358"/>
      <c r="C901" s="359">
        <v>405</v>
      </c>
      <c r="D901" s="359">
        <v>4050</v>
      </c>
      <c r="E901" s="359" t="s">
        <v>1775</v>
      </c>
      <c r="F901" s="360" t="s">
        <v>1776</v>
      </c>
    </row>
    <row r="902" spans="1:6" s="357" customFormat="1" ht="15" customHeight="1">
      <c r="A902" s="358"/>
      <c r="B902" s="358"/>
      <c r="C902" s="359">
        <v>409</v>
      </c>
      <c r="D902" s="359">
        <v>4090</v>
      </c>
      <c r="E902" s="359" t="s">
        <v>1777</v>
      </c>
      <c r="F902" s="360" t="s">
        <v>1778</v>
      </c>
    </row>
    <row r="903" spans="1:6" s="357" customFormat="1" ht="15" customHeight="1">
      <c r="A903" s="358"/>
      <c r="B903" s="358">
        <v>41</v>
      </c>
      <c r="C903" s="359"/>
      <c r="D903" s="359"/>
      <c r="E903" s="359" t="s">
        <v>1779</v>
      </c>
      <c r="F903" s="360"/>
    </row>
    <row r="904" spans="1:6" s="357" customFormat="1" ht="15" customHeight="1">
      <c r="A904" s="358"/>
      <c r="B904" s="358"/>
      <c r="C904" s="359">
        <v>411</v>
      </c>
      <c r="D904" s="359"/>
      <c r="E904" s="359" t="s">
        <v>1780</v>
      </c>
      <c r="F904" s="360"/>
    </row>
    <row r="905" spans="1:6" s="357" customFormat="1" ht="15" customHeight="1">
      <c r="A905" s="358"/>
      <c r="B905" s="358"/>
      <c r="C905" s="359"/>
      <c r="D905" s="359">
        <v>4111</v>
      </c>
      <c r="E905" s="359" t="s">
        <v>1781</v>
      </c>
      <c r="F905" s="360" t="s">
        <v>1782</v>
      </c>
    </row>
    <row r="906" spans="1:6" s="357" customFormat="1" ht="15" customHeight="1">
      <c r="A906" s="358"/>
      <c r="B906" s="358"/>
      <c r="C906" s="359"/>
      <c r="D906" s="359">
        <v>4119</v>
      </c>
      <c r="E906" s="359" t="s">
        <v>1783</v>
      </c>
      <c r="F906" s="360" t="s">
        <v>1784</v>
      </c>
    </row>
    <row r="907" spans="1:6" s="357" customFormat="1" ht="15" customHeight="1">
      <c r="A907" s="358"/>
      <c r="B907" s="358"/>
      <c r="C907" s="359">
        <v>412</v>
      </c>
      <c r="D907" s="359">
        <v>4120</v>
      </c>
      <c r="E907" s="359" t="s">
        <v>1785</v>
      </c>
      <c r="F907" s="360" t="s">
        <v>1786</v>
      </c>
    </row>
    <row r="908" spans="1:6" s="357" customFormat="1" ht="15" customHeight="1">
      <c r="A908" s="358"/>
      <c r="B908" s="358"/>
      <c r="C908" s="359">
        <v>419</v>
      </c>
      <c r="D908" s="359">
        <v>4190</v>
      </c>
      <c r="E908" s="359" t="s">
        <v>1787</v>
      </c>
      <c r="F908" s="360"/>
    </row>
    <row r="909" spans="1:6" s="357" customFormat="1" ht="15" customHeight="1">
      <c r="A909" s="358"/>
      <c r="B909" s="358">
        <v>42</v>
      </c>
      <c r="C909" s="359"/>
      <c r="D909" s="359"/>
      <c r="E909" s="359" t="s">
        <v>1788</v>
      </c>
      <c r="F909" s="360" t="s">
        <v>1789</v>
      </c>
    </row>
    <row r="910" spans="1:6" s="357" customFormat="1" ht="29.25" customHeight="1">
      <c r="A910" s="358"/>
      <c r="B910" s="358"/>
      <c r="C910" s="359">
        <v>421</v>
      </c>
      <c r="D910" s="359">
        <v>4210</v>
      </c>
      <c r="E910" s="359" t="s">
        <v>1790</v>
      </c>
      <c r="F910" s="360" t="s">
        <v>1791</v>
      </c>
    </row>
    <row r="911" spans="1:6" s="357" customFormat="1" ht="26.25" customHeight="1">
      <c r="A911" s="358"/>
      <c r="B911" s="358"/>
      <c r="C911" s="359">
        <v>422</v>
      </c>
      <c r="D911" s="359">
        <v>4220</v>
      </c>
      <c r="E911" s="359" t="s">
        <v>1792</v>
      </c>
      <c r="F911" s="360" t="s">
        <v>1793</v>
      </c>
    </row>
    <row r="912" spans="1:6" s="357" customFormat="1" ht="15" customHeight="1">
      <c r="A912" s="358"/>
      <c r="B912" s="358">
        <v>43</v>
      </c>
      <c r="C912" s="359"/>
      <c r="D912" s="359"/>
      <c r="E912" s="359" t="s">
        <v>1794</v>
      </c>
      <c r="F912" s="360"/>
    </row>
    <row r="913" spans="1:6" s="357" customFormat="1" ht="15" customHeight="1">
      <c r="A913" s="358"/>
      <c r="B913" s="358"/>
      <c r="C913" s="359">
        <v>431</v>
      </c>
      <c r="D913" s="359">
        <v>4310</v>
      </c>
      <c r="E913" s="359" t="s">
        <v>1795</v>
      </c>
      <c r="F913" s="360"/>
    </row>
    <row r="914" spans="1:6" s="357" customFormat="1" ht="15" customHeight="1">
      <c r="A914" s="358"/>
      <c r="B914" s="358"/>
      <c r="C914" s="359">
        <v>432</v>
      </c>
      <c r="D914" s="359">
        <v>4320</v>
      </c>
      <c r="E914" s="359" t="s">
        <v>1796</v>
      </c>
      <c r="F914" s="360"/>
    </row>
    <row r="915" spans="1:6" s="357" customFormat="1" ht="15" customHeight="1">
      <c r="A915" s="358"/>
      <c r="B915" s="358"/>
      <c r="C915" s="359">
        <v>433</v>
      </c>
      <c r="D915" s="359">
        <v>4330</v>
      </c>
      <c r="E915" s="359" t="s">
        <v>1797</v>
      </c>
      <c r="F915" s="360"/>
    </row>
    <row r="916" spans="1:6" s="357" customFormat="1" ht="15" customHeight="1">
      <c r="A916" s="358"/>
      <c r="B916" s="358"/>
      <c r="C916" s="359">
        <v>434</v>
      </c>
      <c r="D916" s="359"/>
      <c r="E916" s="359" t="s">
        <v>1798</v>
      </c>
      <c r="F916" s="360"/>
    </row>
    <row r="917" spans="1:6" s="357" customFormat="1" ht="15" customHeight="1">
      <c r="A917" s="358"/>
      <c r="B917" s="358"/>
      <c r="C917" s="359"/>
      <c r="D917" s="359">
        <v>4341</v>
      </c>
      <c r="E917" s="359" t="s">
        <v>1799</v>
      </c>
      <c r="F917" s="360" t="s">
        <v>1800</v>
      </c>
    </row>
    <row r="918" spans="1:6" s="357" customFormat="1" ht="15" customHeight="1">
      <c r="A918" s="358"/>
      <c r="B918" s="358"/>
      <c r="C918" s="359"/>
      <c r="D918" s="359">
        <v>4342</v>
      </c>
      <c r="E918" s="359" t="s">
        <v>1801</v>
      </c>
      <c r="F918" s="360" t="s">
        <v>1802</v>
      </c>
    </row>
    <row r="919" spans="1:6" s="357" customFormat="1" ht="15" customHeight="1">
      <c r="A919" s="358"/>
      <c r="B919" s="358"/>
      <c r="C919" s="359"/>
      <c r="D919" s="359">
        <v>4343</v>
      </c>
      <c r="E919" s="359" t="s">
        <v>1803</v>
      </c>
      <c r="F919" s="360" t="s">
        <v>1804</v>
      </c>
    </row>
    <row r="920" spans="1:6" s="357" customFormat="1" ht="15" customHeight="1">
      <c r="A920" s="358"/>
      <c r="B920" s="358"/>
      <c r="C920" s="359"/>
      <c r="D920" s="359">
        <v>4349</v>
      </c>
      <c r="E920" s="359" t="s">
        <v>1805</v>
      </c>
      <c r="F920" s="360"/>
    </row>
    <row r="921" spans="1:6" s="357" customFormat="1" ht="15" customHeight="1">
      <c r="A921" s="358"/>
      <c r="B921" s="358"/>
      <c r="C921" s="359">
        <v>435</v>
      </c>
      <c r="D921" s="359">
        <v>4350</v>
      </c>
      <c r="E921" s="359" t="s">
        <v>1806</v>
      </c>
      <c r="F921" s="360"/>
    </row>
    <row r="922" spans="1:6" s="357" customFormat="1" ht="15" customHeight="1">
      <c r="A922" s="358"/>
      <c r="B922" s="358"/>
      <c r="C922" s="359">
        <v>436</v>
      </c>
      <c r="D922" s="359">
        <v>4360</v>
      </c>
      <c r="E922" s="359" t="s">
        <v>1807</v>
      </c>
      <c r="F922" s="360"/>
    </row>
    <row r="923" spans="1:6" s="357" customFormat="1" ht="15" customHeight="1">
      <c r="A923" s="358"/>
      <c r="B923" s="358"/>
      <c r="C923" s="359">
        <v>439</v>
      </c>
      <c r="D923" s="359">
        <v>4390</v>
      </c>
      <c r="E923" s="359" t="s">
        <v>1808</v>
      </c>
      <c r="F923" s="360"/>
    </row>
    <row r="924" spans="1:6" s="357" customFormat="1" ht="15" customHeight="1">
      <c r="A924" s="355" t="s">
        <v>1809</v>
      </c>
      <c r="B924" s="355"/>
      <c r="C924" s="355"/>
      <c r="D924" s="355"/>
      <c r="E924" s="356" t="s">
        <v>1810</v>
      </c>
      <c r="F924" s="356" t="s">
        <v>1811</v>
      </c>
    </row>
    <row r="925" spans="1:6" s="357" customFormat="1" ht="15" customHeight="1">
      <c r="A925" s="355"/>
      <c r="B925" s="355">
        <v>44</v>
      </c>
      <c r="C925" s="355"/>
      <c r="D925" s="355"/>
      <c r="E925" s="356" t="s">
        <v>1812</v>
      </c>
      <c r="F925" s="356"/>
    </row>
    <row r="926" spans="1:6" s="357" customFormat="1" ht="15" customHeight="1">
      <c r="A926" s="355"/>
      <c r="B926" s="355"/>
      <c r="C926" s="355">
        <v>441</v>
      </c>
      <c r="D926" s="355"/>
      <c r="E926" s="356" t="s">
        <v>1813</v>
      </c>
      <c r="F926" s="356"/>
    </row>
    <row r="927" spans="1:6" s="357" customFormat="1" ht="15" customHeight="1">
      <c r="A927" s="355"/>
      <c r="B927" s="355"/>
      <c r="C927" s="355"/>
      <c r="D927" s="355">
        <v>4411</v>
      </c>
      <c r="E927" s="356" t="s">
        <v>1814</v>
      </c>
      <c r="F927" s="356" t="s">
        <v>1815</v>
      </c>
    </row>
    <row r="928" spans="1:6" s="357" customFormat="1" ht="15" customHeight="1">
      <c r="A928" s="355"/>
      <c r="B928" s="355"/>
      <c r="C928" s="355"/>
      <c r="D928" s="355">
        <v>4412</v>
      </c>
      <c r="E928" s="356" t="s">
        <v>1816</v>
      </c>
      <c r="F928" s="356" t="s">
        <v>1817</v>
      </c>
    </row>
    <row r="929" spans="1:6" s="357" customFormat="1" ht="15" customHeight="1">
      <c r="A929" s="355"/>
      <c r="B929" s="355"/>
      <c r="C929" s="355"/>
      <c r="D929" s="355">
        <v>4413</v>
      </c>
      <c r="E929" s="356" t="s">
        <v>1818</v>
      </c>
      <c r="F929" s="356" t="s">
        <v>1819</v>
      </c>
    </row>
    <row r="930" spans="1:6" s="357" customFormat="1" ht="15" customHeight="1">
      <c r="A930" s="355"/>
      <c r="B930" s="355"/>
      <c r="C930" s="355"/>
      <c r="D930" s="355">
        <v>4414</v>
      </c>
      <c r="E930" s="356" t="s">
        <v>1820</v>
      </c>
      <c r="F930" s="356" t="s">
        <v>1821</v>
      </c>
    </row>
    <row r="931" spans="1:6" s="357" customFormat="1" ht="15" customHeight="1">
      <c r="A931" s="355"/>
      <c r="B931" s="355"/>
      <c r="C931" s="355"/>
      <c r="D931" s="355">
        <v>4415</v>
      </c>
      <c r="E931" s="356" t="s">
        <v>1822</v>
      </c>
      <c r="F931" s="356"/>
    </row>
    <row r="932" spans="1:6" s="357" customFormat="1" ht="15" customHeight="1">
      <c r="A932" s="355"/>
      <c r="B932" s="355"/>
      <c r="C932" s="355"/>
      <c r="D932" s="355">
        <v>4416</v>
      </c>
      <c r="E932" s="356" t="s">
        <v>1823</v>
      </c>
      <c r="F932" s="356"/>
    </row>
    <row r="933" spans="1:6" s="357" customFormat="1" ht="15" customHeight="1">
      <c r="A933" s="355"/>
      <c r="B933" s="355"/>
      <c r="C933" s="355"/>
      <c r="D933" s="355">
        <v>4417</v>
      </c>
      <c r="E933" s="356" t="s">
        <v>1824</v>
      </c>
      <c r="F933" s="356" t="s">
        <v>1825</v>
      </c>
    </row>
    <row r="934" spans="1:6" s="357" customFormat="1" ht="15" customHeight="1">
      <c r="A934" s="355"/>
      <c r="B934" s="355"/>
      <c r="C934" s="355"/>
      <c r="D934" s="355">
        <v>4419</v>
      </c>
      <c r="E934" s="356" t="s">
        <v>1826</v>
      </c>
      <c r="F934" s="356" t="s">
        <v>1827</v>
      </c>
    </row>
    <row r="935" spans="1:6" s="357" customFormat="1" ht="15" customHeight="1">
      <c r="A935" s="355"/>
      <c r="B935" s="355"/>
      <c r="C935" s="355">
        <v>442</v>
      </c>
      <c r="D935" s="355">
        <v>4420</v>
      </c>
      <c r="E935" s="356" t="s">
        <v>1828</v>
      </c>
      <c r="F935" s="356" t="s">
        <v>1829</v>
      </c>
    </row>
    <row r="936" spans="1:6" s="357" customFormat="1" ht="26.25" customHeight="1">
      <c r="A936" s="355"/>
      <c r="B936" s="355"/>
      <c r="C936" s="355">
        <v>443</v>
      </c>
      <c r="D936" s="355">
        <v>4430</v>
      </c>
      <c r="E936" s="356" t="s">
        <v>1830</v>
      </c>
      <c r="F936" s="356" t="s">
        <v>1831</v>
      </c>
    </row>
    <row r="937" spans="1:6" s="357" customFormat="1" ht="15" customHeight="1">
      <c r="A937" s="355"/>
      <c r="B937" s="355">
        <v>45</v>
      </c>
      <c r="C937" s="355"/>
      <c r="D937" s="355"/>
      <c r="E937" s="356" t="s">
        <v>1832</v>
      </c>
      <c r="F937" s="356"/>
    </row>
    <row r="938" spans="1:6" s="357" customFormat="1" ht="25.5" customHeight="1">
      <c r="A938" s="355"/>
      <c r="B938" s="355"/>
      <c r="C938" s="355">
        <v>451</v>
      </c>
      <c r="D938" s="355"/>
      <c r="E938" s="356" t="s">
        <v>1833</v>
      </c>
      <c r="F938" s="356" t="s">
        <v>1834</v>
      </c>
    </row>
    <row r="939" spans="1:6" s="357" customFormat="1" ht="15" customHeight="1">
      <c r="A939" s="355"/>
      <c r="B939" s="355"/>
      <c r="C939" s="355"/>
      <c r="D939" s="355">
        <v>4511</v>
      </c>
      <c r="E939" s="356" t="s">
        <v>1835</v>
      </c>
      <c r="F939" s="356"/>
    </row>
    <row r="940" spans="1:6" s="357" customFormat="1" ht="15" customHeight="1">
      <c r="A940" s="355"/>
      <c r="B940" s="355"/>
      <c r="C940" s="355"/>
      <c r="D940" s="355">
        <v>4512</v>
      </c>
      <c r="E940" s="356" t="s">
        <v>1836</v>
      </c>
      <c r="F940" s="356"/>
    </row>
    <row r="941" spans="1:6" s="357" customFormat="1" ht="15" customHeight="1">
      <c r="A941" s="355"/>
      <c r="B941" s="355"/>
      <c r="C941" s="355"/>
      <c r="D941" s="355">
        <v>4513</v>
      </c>
      <c r="E941" s="356" t="s">
        <v>1837</v>
      </c>
      <c r="F941" s="356"/>
    </row>
    <row r="942" spans="1:6" s="357" customFormat="1" ht="15" customHeight="1">
      <c r="A942" s="355"/>
      <c r="B942" s="355"/>
      <c r="C942" s="355">
        <v>452</v>
      </c>
      <c r="D942" s="355">
        <v>4520</v>
      </c>
      <c r="E942" s="356" t="s">
        <v>1838</v>
      </c>
      <c r="F942" s="356" t="s">
        <v>1839</v>
      </c>
    </row>
    <row r="943" spans="1:6" s="357" customFormat="1" ht="15" customHeight="1">
      <c r="A943" s="355"/>
      <c r="B943" s="355">
        <v>46</v>
      </c>
      <c r="C943" s="355"/>
      <c r="D943" s="355"/>
      <c r="E943" s="356" t="s">
        <v>1840</v>
      </c>
      <c r="F943" s="356"/>
    </row>
    <row r="944" spans="1:6" s="357" customFormat="1" ht="15" customHeight="1">
      <c r="A944" s="355"/>
      <c r="B944" s="355"/>
      <c r="C944" s="355">
        <v>461</v>
      </c>
      <c r="D944" s="355">
        <v>4610</v>
      </c>
      <c r="E944" s="356" t="s">
        <v>1841</v>
      </c>
      <c r="F944" s="356" t="s">
        <v>1842</v>
      </c>
    </row>
    <row r="945" spans="1:6" s="357" customFormat="1" ht="15" customHeight="1">
      <c r="A945" s="355"/>
      <c r="B945" s="355"/>
      <c r="C945" s="355">
        <v>462</v>
      </c>
      <c r="D945" s="355">
        <v>4620</v>
      </c>
      <c r="E945" s="356" t="s">
        <v>1843</v>
      </c>
      <c r="F945" s="356" t="s">
        <v>1844</v>
      </c>
    </row>
    <row r="946" spans="1:6" s="357" customFormat="1" ht="15" customHeight="1">
      <c r="A946" s="355"/>
      <c r="B946" s="355"/>
      <c r="C946" s="355">
        <v>463</v>
      </c>
      <c r="D946" s="355">
        <v>4630</v>
      </c>
      <c r="E946" s="356" t="s">
        <v>1845</v>
      </c>
      <c r="F946" s="356" t="s">
        <v>1846</v>
      </c>
    </row>
    <row r="947" spans="1:6" s="357" customFormat="1" ht="15" customHeight="1">
      <c r="A947" s="355"/>
      <c r="B947" s="355"/>
      <c r="C947" s="355">
        <v>469</v>
      </c>
      <c r="D947" s="355">
        <v>4690</v>
      </c>
      <c r="E947" s="356" t="s">
        <v>1847</v>
      </c>
      <c r="F947" s="356" t="s">
        <v>1848</v>
      </c>
    </row>
    <row r="948" spans="1:6" s="357" customFormat="1" ht="15" customHeight="1">
      <c r="A948" s="355" t="s">
        <v>1849</v>
      </c>
      <c r="B948" s="355"/>
      <c r="C948" s="355"/>
      <c r="D948" s="355"/>
      <c r="E948" s="356" t="s">
        <v>1850</v>
      </c>
      <c r="F948" s="356" t="s">
        <v>1851</v>
      </c>
    </row>
    <row r="949" spans="1:6" s="357" customFormat="1" ht="15" customHeight="1">
      <c r="A949" s="355"/>
      <c r="B949" s="355">
        <v>47</v>
      </c>
      <c r="C949" s="355"/>
      <c r="D949" s="355"/>
      <c r="E949" s="356" t="s">
        <v>1852</v>
      </c>
      <c r="F949" s="356" t="s">
        <v>1853</v>
      </c>
    </row>
    <row r="950" spans="1:6" s="357" customFormat="1" ht="15" customHeight="1">
      <c r="A950" s="355"/>
      <c r="B950" s="355"/>
      <c r="C950" s="355">
        <v>471</v>
      </c>
      <c r="D950" s="355">
        <v>4710</v>
      </c>
      <c r="E950" s="356" t="s">
        <v>1854</v>
      </c>
      <c r="F950" s="356"/>
    </row>
    <row r="951" spans="1:6" s="357" customFormat="1" ht="15" customHeight="1">
      <c r="A951" s="355"/>
      <c r="B951" s="355"/>
      <c r="C951" s="355">
        <v>472</v>
      </c>
      <c r="D951" s="355">
        <v>4720</v>
      </c>
      <c r="E951" s="356" t="s">
        <v>1855</v>
      </c>
      <c r="F951" s="356" t="s">
        <v>1856</v>
      </c>
    </row>
    <row r="952" spans="1:6" s="357" customFormat="1" ht="15" customHeight="1">
      <c r="A952" s="355"/>
      <c r="B952" s="355"/>
      <c r="C952" s="355">
        <v>479</v>
      </c>
      <c r="D952" s="355">
        <v>4790</v>
      </c>
      <c r="E952" s="356" t="s">
        <v>1857</v>
      </c>
      <c r="F952" s="356"/>
    </row>
    <row r="953" spans="1:6" s="357" customFormat="1" ht="15" customHeight="1">
      <c r="A953" s="355"/>
      <c r="B953" s="355">
        <v>48</v>
      </c>
      <c r="C953" s="355"/>
      <c r="D953" s="355"/>
      <c r="E953" s="356" t="s">
        <v>1858</v>
      </c>
      <c r="F953" s="356" t="s">
        <v>1859</v>
      </c>
    </row>
    <row r="954" spans="1:6" s="357" customFormat="1" ht="15" customHeight="1">
      <c r="A954" s="355"/>
      <c r="B954" s="355"/>
      <c r="C954" s="355">
        <v>481</v>
      </c>
      <c r="D954" s="355"/>
      <c r="E954" s="356" t="s">
        <v>1860</v>
      </c>
      <c r="F954" s="356"/>
    </row>
    <row r="955" spans="1:6" s="357" customFormat="1" ht="15" customHeight="1">
      <c r="A955" s="355"/>
      <c r="B955" s="355"/>
      <c r="C955" s="355"/>
      <c r="D955" s="355">
        <v>4811</v>
      </c>
      <c r="E955" s="356" t="s">
        <v>1861</v>
      </c>
      <c r="F955" s="356"/>
    </row>
    <row r="956" spans="1:6" s="357" customFormat="1" ht="15" customHeight="1">
      <c r="A956" s="355"/>
      <c r="B956" s="355"/>
      <c r="C956" s="355"/>
      <c r="D956" s="355">
        <v>4812</v>
      </c>
      <c r="E956" s="356" t="s">
        <v>1862</v>
      </c>
      <c r="F956" s="356"/>
    </row>
    <row r="957" spans="1:6" s="357" customFormat="1" ht="15" customHeight="1">
      <c r="A957" s="355"/>
      <c r="B957" s="355"/>
      <c r="C957" s="355"/>
      <c r="D957" s="355">
        <v>4813</v>
      </c>
      <c r="E957" s="356" t="s">
        <v>1863</v>
      </c>
      <c r="F957" s="356"/>
    </row>
    <row r="958" spans="1:6" s="357" customFormat="1" ht="15" customHeight="1">
      <c r="A958" s="355"/>
      <c r="B958" s="355"/>
      <c r="C958" s="355"/>
      <c r="D958" s="355">
        <v>4814</v>
      </c>
      <c r="E958" s="356" t="s">
        <v>1864</v>
      </c>
      <c r="F958" s="356"/>
    </row>
    <row r="959" spans="1:6" s="357" customFormat="1" ht="15" customHeight="1">
      <c r="A959" s="355"/>
      <c r="B959" s="355"/>
      <c r="C959" s="355"/>
      <c r="D959" s="355">
        <v>4819</v>
      </c>
      <c r="E959" s="356" t="s">
        <v>1865</v>
      </c>
      <c r="F959" s="356"/>
    </row>
    <row r="960" spans="1:6" s="357" customFormat="1" ht="15" customHeight="1">
      <c r="A960" s="355"/>
      <c r="B960" s="355"/>
      <c r="C960" s="355">
        <v>482</v>
      </c>
      <c r="D960" s="355"/>
      <c r="E960" s="356" t="s">
        <v>1866</v>
      </c>
      <c r="F960" s="356"/>
    </row>
    <row r="961" spans="1:6" s="357" customFormat="1" ht="15" customHeight="1">
      <c r="A961" s="355"/>
      <c r="B961" s="355"/>
      <c r="C961" s="355"/>
      <c r="D961" s="355">
        <v>4821</v>
      </c>
      <c r="E961" s="356" t="s">
        <v>1867</v>
      </c>
      <c r="F961" s="356"/>
    </row>
    <row r="962" spans="1:6" s="357" customFormat="1" ht="15" customHeight="1">
      <c r="A962" s="355"/>
      <c r="B962" s="355"/>
      <c r="C962" s="355"/>
      <c r="D962" s="355">
        <v>4822</v>
      </c>
      <c r="E962" s="356" t="s">
        <v>1868</v>
      </c>
      <c r="F962" s="356"/>
    </row>
    <row r="963" spans="1:6" s="357" customFormat="1" ht="15" customHeight="1">
      <c r="A963" s="355"/>
      <c r="B963" s="355"/>
      <c r="C963" s="355"/>
      <c r="D963" s="355">
        <v>4823</v>
      </c>
      <c r="E963" s="356" t="s">
        <v>1869</v>
      </c>
      <c r="F963" s="356"/>
    </row>
    <row r="964" spans="1:6" s="357" customFormat="1" ht="15" customHeight="1">
      <c r="A964" s="355"/>
      <c r="B964" s="355"/>
      <c r="C964" s="355">
        <v>483</v>
      </c>
      <c r="D964" s="355"/>
      <c r="E964" s="356" t="s">
        <v>1870</v>
      </c>
      <c r="F964" s="356" t="s">
        <v>1871</v>
      </c>
    </row>
    <row r="965" spans="1:6" s="357" customFormat="1" ht="15" customHeight="1">
      <c r="A965" s="355"/>
      <c r="B965" s="355"/>
      <c r="C965" s="355"/>
      <c r="D965" s="355">
        <v>4831</v>
      </c>
      <c r="E965" s="356" t="s">
        <v>1872</v>
      </c>
      <c r="F965" s="356"/>
    </row>
    <row r="966" spans="1:6" s="357" customFormat="1" ht="15" customHeight="1">
      <c r="A966" s="355"/>
      <c r="B966" s="355"/>
      <c r="C966" s="355"/>
      <c r="D966" s="355">
        <v>4832</v>
      </c>
      <c r="E966" s="356" t="s">
        <v>1873</v>
      </c>
      <c r="F966" s="356"/>
    </row>
    <row r="967" spans="1:6" s="357" customFormat="1" ht="15" customHeight="1">
      <c r="A967" s="355"/>
      <c r="B967" s="355"/>
      <c r="C967" s="355"/>
      <c r="D967" s="355">
        <v>4833</v>
      </c>
      <c r="E967" s="356" t="s">
        <v>1874</v>
      </c>
      <c r="F967" s="356"/>
    </row>
    <row r="968" spans="1:6" s="357" customFormat="1" ht="15" customHeight="1">
      <c r="A968" s="355"/>
      <c r="B968" s="355"/>
      <c r="C968" s="355"/>
      <c r="D968" s="355">
        <v>4834</v>
      </c>
      <c r="E968" s="356" t="s">
        <v>1875</v>
      </c>
      <c r="F968" s="356"/>
    </row>
    <row r="969" spans="1:6" s="357" customFormat="1" ht="15" customHeight="1">
      <c r="A969" s="355"/>
      <c r="B969" s="355"/>
      <c r="C969" s="355"/>
      <c r="D969" s="355">
        <v>4839</v>
      </c>
      <c r="E969" s="356" t="s">
        <v>1876</v>
      </c>
      <c r="F969" s="356"/>
    </row>
    <row r="970" spans="1:6" s="357" customFormat="1" ht="15" customHeight="1">
      <c r="A970" s="355"/>
      <c r="B970" s="355"/>
      <c r="C970" s="355">
        <v>484</v>
      </c>
      <c r="D970" s="355">
        <v>4840</v>
      </c>
      <c r="E970" s="356" t="s">
        <v>1877</v>
      </c>
      <c r="F970" s="356" t="s">
        <v>1878</v>
      </c>
    </row>
    <row r="971" spans="1:6" s="357" customFormat="1" ht="15" customHeight="1">
      <c r="A971" s="355"/>
      <c r="B971" s="355"/>
      <c r="C971" s="355">
        <v>485</v>
      </c>
      <c r="D971" s="355"/>
      <c r="E971" s="356" t="s">
        <v>1879</v>
      </c>
      <c r="F971" s="356" t="s">
        <v>1880</v>
      </c>
    </row>
    <row r="972" spans="1:6" s="357" customFormat="1" ht="15" customHeight="1">
      <c r="A972" s="355"/>
      <c r="B972" s="355"/>
      <c r="C972" s="355"/>
      <c r="D972" s="355">
        <v>4851</v>
      </c>
      <c r="E972" s="356" t="s">
        <v>1881</v>
      </c>
      <c r="F972" s="356" t="s">
        <v>1882</v>
      </c>
    </row>
    <row r="973" spans="1:6" s="357" customFormat="1" ht="15" customHeight="1">
      <c r="A973" s="355"/>
      <c r="B973" s="355"/>
      <c r="C973" s="355"/>
      <c r="D973" s="355">
        <v>4852</v>
      </c>
      <c r="E973" s="356" t="s">
        <v>1883</v>
      </c>
      <c r="F973" s="356" t="s">
        <v>1884</v>
      </c>
    </row>
    <row r="974" spans="1:6" s="357" customFormat="1" ht="15" customHeight="1">
      <c r="A974" s="355"/>
      <c r="B974" s="355"/>
      <c r="C974" s="355"/>
      <c r="D974" s="355">
        <v>4853</v>
      </c>
      <c r="E974" s="356" t="s">
        <v>1885</v>
      </c>
      <c r="F974" s="356" t="s">
        <v>1886</v>
      </c>
    </row>
    <row r="975" spans="1:6" s="357" customFormat="1" ht="15" customHeight="1">
      <c r="A975" s="355"/>
      <c r="B975" s="355"/>
      <c r="C975" s="355">
        <v>486</v>
      </c>
      <c r="D975" s="355"/>
      <c r="E975" s="356" t="s">
        <v>1887</v>
      </c>
      <c r="F975" s="356"/>
    </row>
    <row r="976" spans="1:6" s="357" customFormat="1" ht="15" customHeight="1">
      <c r="A976" s="355"/>
      <c r="B976" s="355"/>
      <c r="C976" s="355"/>
      <c r="D976" s="355">
        <v>4861</v>
      </c>
      <c r="E976" s="356" t="s">
        <v>1888</v>
      </c>
      <c r="F976" s="356"/>
    </row>
    <row r="977" spans="1:6" s="357" customFormat="1" ht="15" customHeight="1">
      <c r="A977" s="355"/>
      <c r="B977" s="355"/>
      <c r="C977" s="355"/>
      <c r="D977" s="355">
        <v>4862</v>
      </c>
      <c r="E977" s="356" t="s">
        <v>1889</v>
      </c>
      <c r="F977" s="356"/>
    </row>
    <row r="978" spans="1:6" s="357" customFormat="1" ht="15" customHeight="1">
      <c r="A978" s="355"/>
      <c r="B978" s="355"/>
      <c r="C978" s="355"/>
      <c r="D978" s="355">
        <v>4863</v>
      </c>
      <c r="E978" s="356" t="s">
        <v>1890</v>
      </c>
      <c r="F978" s="356"/>
    </row>
    <row r="979" spans="1:6" s="357" customFormat="1" ht="15" customHeight="1">
      <c r="A979" s="355"/>
      <c r="B979" s="355"/>
      <c r="C979" s="355">
        <v>487</v>
      </c>
      <c r="D979" s="355"/>
      <c r="E979" s="356" t="s">
        <v>1891</v>
      </c>
      <c r="F979" s="356"/>
    </row>
    <row r="980" spans="1:6" s="357" customFormat="1" ht="15" customHeight="1">
      <c r="A980" s="355"/>
      <c r="B980" s="355"/>
      <c r="C980" s="355"/>
      <c r="D980" s="355">
        <v>4871</v>
      </c>
      <c r="E980" s="356" t="s">
        <v>1892</v>
      </c>
      <c r="F980" s="356"/>
    </row>
    <row r="981" spans="1:6" s="357" customFormat="1" ht="15" customHeight="1">
      <c r="A981" s="355"/>
      <c r="B981" s="355"/>
      <c r="C981" s="355"/>
      <c r="D981" s="355">
        <v>4872</v>
      </c>
      <c r="E981" s="356" t="s">
        <v>1893</v>
      </c>
      <c r="F981" s="356"/>
    </row>
    <row r="982" spans="1:6" s="357" customFormat="1" ht="15" customHeight="1">
      <c r="A982" s="355"/>
      <c r="B982" s="355"/>
      <c r="C982" s="355"/>
      <c r="D982" s="355">
        <v>4873</v>
      </c>
      <c r="E982" s="356" t="s">
        <v>1894</v>
      </c>
      <c r="F982" s="356"/>
    </row>
    <row r="983" spans="1:6" s="357" customFormat="1" ht="15" customHeight="1">
      <c r="A983" s="355"/>
      <c r="B983" s="355"/>
      <c r="C983" s="355"/>
      <c r="D983" s="355">
        <v>4874</v>
      </c>
      <c r="E983" s="356" t="s">
        <v>1895</v>
      </c>
      <c r="F983" s="356"/>
    </row>
    <row r="984" spans="1:6" s="357" customFormat="1" ht="15" customHeight="1">
      <c r="A984" s="355"/>
      <c r="B984" s="355"/>
      <c r="C984" s="355"/>
      <c r="D984" s="355">
        <v>4875</v>
      </c>
      <c r="E984" s="356" t="s">
        <v>1896</v>
      </c>
      <c r="F984" s="356"/>
    </row>
    <row r="985" spans="1:6" s="357" customFormat="1" ht="15" customHeight="1">
      <c r="A985" s="355"/>
      <c r="B985" s="355"/>
      <c r="C985" s="355"/>
      <c r="D985" s="355">
        <v>4879</v>
      </c>
      <c r="E985" s="356" t="s">
        <v>1897</v>
      </c>
      <c r="F985" s="356"/>
    </row>
    <row r="986" spans="1:6" s="357" customFormat="1" ht="15" customHeight="1">
      <c r="A986" s="355"/>
      <c r="B986" s="355"/>
      <c r="C986" s="355">
        <v>489</v>
      </c>
      <c r="D986" s="355"/>
      <c r="E986" s="356" t="s">
        <v>1898</v>
      </c>
      <c r="F986" s="356"/>
    </row>
    <row r="987" spans="1:6" s="357" customFormat="1" ht="15" customHeight="1">
      <c r="A987" s="355"/>
      <c r="B987" s="355"/>
      <c r="C987" s="355"/>
      <c r="D987" s="355">
        <v>4891</v>
      </c>
      <c r="E987" s="356" t="s">
        <v>1899</v>
      </c>
      <c r="F987" s="356"/>
    </row>
    <row r="988" spans="1:6" s="357" customFormat="1" ht="15" customHeight="1">
      <c r="A988" s="355"/>
      <c r="B988" s="355"/>
      <c r="C988" s="355"/>
      <c r="D988" s="355">
        <v>4892</v>
      </c>
      <c r="E988" s="356" t="s">
        <v>1900</v>
      </c>
      <c r="F988" s="356" t="s">
        <v>1901</v>
      </c>
    </row>
    <row r="989" spans="1:6" s="357" customFormat="1" ht="15" customHeight="1">
      <c r="A989" s="355"/>
      <c r="B989" s="355"/>
      <c r="C989" s="355"/>
      <c r="D989" s="355">
        <v>4893</v>
      </c>
      <c r="E989" s="356" t="s">
        <v>1902</v>
      </c>
      <c r="F989" s="356"/>
    </row>
    <row r="990" spans="1:6" s="357" customFormat="1" ht="15" customHeight="1">
      <c r="A990" s="355"/>
      <c r="B990" s="355"/>
      <c r="C990" s="355"/>
      <c r="D990" s="355">
        <v>4899</v>
      </c>
      <c r="E990" s="356" t="s">
        <v>1903</v>
      </c>
      <c r="F990" s="356"/>
    </row>
    <row r="991" spans="1:6" s="357" customFormat="1" ht="25.5" customHeight="1">
      <c r="A991" s="355"/>
      <c r="B991" s="355">
        <v>49</v>
      </c>
      <c r="C991" s="355"/>
      <c r="D991" s="355"/>
      <c r="E991" s="356" t="s">
        <v>1904</v>
      </c>
      <c r="F991" s="356" t="s">
        <v>1905</v>
      </c>
    </row>
    <row r="992" spans="1:6" s="357" customFormat="1" ht="15" customHeight="1">
      <c r="A992" s="355"/>
      <c r="B992" s="355"/>
      <c r="C992" s="355">
        <v>491</v>
      </c>
      <c r="D992" s="355">
        <v>4910</v>
      </c>
      <c r="E992" s="356" t="s">
        <v>1906</v>
      </c>
      <c r="F992" s="356" t="s">
        <v>1907</v>
      </c>
    </row>
    <row r="993" spans="1:6" s="357" customFormat="1" ht="15" customHeight="1">
      <c r="A993" s="355"/>
      <c r="B993" s="355"/>
      <c r="C993" s="355">
        <v>492</v>
      </c>
      <c r="D993" s="355">
        <v>4920</v>
      </c>
      <c r="E993" s="356" t="s">
        <v>1908</v>
      </c>
      <c r="F993" s="356" t="s">
        <v>1909</v>
      </c>
    </row>
    <row r="994" spans="1:6" s="357" customFormat="1" ht="15" customHeight="1">
      <c r="A994" s="355"/>
      <c r="B994" s="355"/>
      <c r="C994" s="355">
        <v>499</v>
      </c>
      <c r="D994" s="355"/>
      <c r="E994" s="356" t="s">
        <v>1910</v>
      </c>
      <c r="F994" s="356"/>
    </row>
    <row r="995" spans="1:6" s="357" customFormat="1" ht="15" customHeight="1">
      <c r="A995" s="355"/>
      <c r="B995" s="355"/>
      <c r="C995" s="355"/>
      <c r="D995" s="355">
        <v>4991</v>
      </c>
      <c r="E995" s="356" t="s">
        <v>1911</v>
      </c>
      <c r="F995" s="356" t="s">
        <v>1912</v>
      </c>
    </row>
    <row r="996" spans="1:6" s="357" customFormat="1" ht="15" customHeight="1">
      <c r="A996" s="355"/>
      <c r="B996" s="355"/>
      <c r="C996" s="355"/>
      <c r="D996" s="355">
        <v>4999</v>
      </c>
      <c r="E996" s="356" t="s">
        <v>1913</v>
      </c>
      <c r="F996" s="356" t="s">
        <v>1914</v>
      </c>
    </row>
    <row r="997" spans="1:6" s="357" customFormat="1" ht="15" customHeight="1">
      <c r="A997" s="355"/>
      <c r="B997" s="355">
        <v>50</v>
      </c>
      <c r="C997" s="355"/>
      <c r="D997" s="355"/>
      <c r="E997" s="356" t="s">
        <v>1915</v>
      </c>
      <c r="F997" s="356"/>
    </row>
    <row r="998" spans="1:6" s="357" customFormat="1" ht="15" customHeight="1">
      <c r="A998" s="355"/>
      <c r="B998" s="355"/>
      <c r="C998" s="355">
        <v>501</v>
      </c>
      <c r="D998" s="355"/>
      <c r="E998" s="356" t="s">
        <v>1916</v>
      </c>
      <c r="F998" s="356" t="s">
        <v>1917</v>
      </c>
    </row>
    <row r="999" spans="1:6" s="357" customFormat="1" ht="15" customHeight="1">
      <c r="A999" s="355"/>
      <c r="B999" s="355"/>
      <c r="C999" s="355"/>
      <c r="D999" s="355">
        <v>5011</v>
      </c>
      <c r="E999" s="356" t="s">
        <v>1918</v>
      </c>
      <c r="F999" s="356"/>
    </row>
    <row r="1000" spans="1:6" s="357" customFormat="1" ht="15" customHeight="1">
      <c r="A1000" s="355"/>
      <c r="B1000" s="355"/>
      <c r="C1000" s="355"/>
      <c r="D1000" s="355">
        <v>5012</v>
      </c>
      <c r="E1000" s="356" t="s">
        <v>1919</v>
      </c>
      <c r="F1000" s="356"/>
    </row>
    <row r="1001" spans="1:6" s="357" customFormat="1" ht="15" customHeight="1">
      <c r="A1001" s="355"/>
      <c r="B1001" s="355"/>
      <c r="C1001" s="355"/>
      <c r="D1001" s="355">
        <v>5013</v>
      </c>
      <c r="E1001" s="356" t="s">
        <v>1920</v>
      </c>
      <c r="F1001" s="356"/>
    </row>
    <row r="1002" spans="1:6" s="357" customFormat="1" ht="15" customHeight="1">
      <c r="A1002" s="355"/>
      <c r="B1002" s="355"/>
      <c r="C1002" s="355">
        <v>502</v>
      </c>
      <c r="D1002" s="355"/>
      <c r="E1002" s="356" t="s">
        <v>1921</v>
      </c>
      <c r="F1002" s="356" t="s">
        <v>1922</v>
      </c>
    </row>
    <row r="1003" spans="1:6" s="357" customFormat="1" ht="15" customHeight="1">
      <c r="A1003" s="355"/>
      <c r="B1003" s="355"/>
      <c r="C1003" s="355"/>
      <c r="D1003" s="355">
        <v>5021</v>
      </c>
      <c r="E1003" s="356" t="s">
        <v>1923</v>
      </c>
      <c r="F1003" s="356"/>
    </row>
    <row r="1004" spans="1:6" s="357" customFormat="1" ht="15" customHeight="1">
      <c r="A1004" s="355"/>
      <c r="B1004" s="355"/>
      <c r="C1004" s="355"/>
      <c r="D1004" s="355">
        <v>5022</v>
      </c>
      <c r="E1004" s="356" t="s">
        <v>1924</v>
      </c>
      <c r="F1004" s="356"/>
    </row>
    <row r="1005" spans="1:6" s="357" customFormat="1" ht="15" customHeight="1">
      <c r="A1005" s="355"/>
      <c r="B1005" s="355"/>
      <c r="C1005" s="355">
        <v>503</v>
      </c>
      <c r="D1005" s="355">
        <v>5030</v>
      </c>
      <c r="E1005" s="356" t="s">
        <v>1925</v>
      </c>
      <c r="F1005" s="356" t="s">
        <v>1926</v>
      </c>
    </row>
    <row r="1006" spans="1:6" s="357" customFormat="1" ht="15" customHeight="1">
      <c r="A1006" s="355"/>
      <c r="B1006" s="355"/>
      <c r="C1006" s="355">
        <v>509</v>
      </c>
      <c r="D1006" s="355">
        <v>5090</v>
      </c>
      <c r="E1006" s="356" t="s">
        <v>1927</v>
      </c>
      <c r="F1006" s="356" t="s">
        <v>1928</v>
      </c>
    </row>
    <row r="1007" spans="1:6" s="357" customFormat="1" ht="15" customHeight="1">
      <c r="A1007" s="355" t="s">
        <v>1929</v>
      </c>
      <c r="B1007" s="355"/>
      <c r="C1007" s="355"/>
      <c r="D1007" s="355"/>
      <c r="E1007" s="356" t="s">
        <v>1930</v>
      </c>
      <c r="F1007" s="356" t="s">
        <v>1931</v>
      </c>
    </row>
    <row r="1008" spans="1:6" s="357" customFormat="1" ht="46.5" customHeight="1">
      <c r="A1008" s="355"/>
      <c r="B1008" s="355">
        <v>51</v>
      </c>
      <c r="C1008" s="355"/>
      <c r="D1008" s="355"/>
      <c r="E1008" s="356" t="s">
        <v>1932</v>
      </c>
      <c r="F1008" s="356" t="s">
        <v>1933</v>
      </c>
    </row>
    <row r="1009" spans="1:6" s="357" customFormat="1" ht="29.25" customHeight="1">
      <c r="A1009" s="361"/>
      <c r="B1009" s="355"/>
      <c r="C1009" s="355">
        <v>511</v>
      </c>
      <c r="D1009" s="355"/>
      <c r="E1009" s="356" t="s">
        <v>1934</v>
      </c>
      <c r="F1009" s="356" t="s">
        <v>1935</v>
      </c>
    </row>
    <row r="1010" spans="1:6" s="357" customFormat="1" ht="15" customHeight="1">
      <c r="A1010" s="355"/>
      <c r="B1010" s="355"/>
      <c r="C1010" s="355"/>
      <c r="D1010" s="355">
        <v>5111</v>
      </c>
      <c r="E1010" s="356" t="s">
        <v>1936</v>
      </c>
      <c r="F1010" s="356"/>
    </row>
    <row r="1011" spans="1:6" s="357" customFormat="1" ht="15" customHeight="1">
      <c r="A1011" s="355"/>
      <c r="B1011" s="355"/>
      <c r="C1011" s="355"/>
      <c r="D1011" s="355">
        <v>5112</v>
      </c>
      <c r="E1011" s="356" t="s">
        <v>1937</v>
      </c>
      <c r="F1011" s="356"/>
    </row>
    <row r="1012" spans="1:6" s="357" customFormat="1" ht="15" customHeight="1">
      <c r="A1012" s="355"/>
      <c r="B1012" s="355"/>
      <c r="C1012" s="355"/>
      <c r="D1012" s="355">
        <v>5113</v>
      </c>
      <c r="E1012" s="356" t="s">
        <v>1938</v>
      </c>
      <c r="F1012" s="356" t="s">
        <v>1939</v>
      </c>
    </row>
    <row r="1013" spans="1:6" s="357" customFormat="1" ht="15" customHeight="1">
      <c r="A1013" s="355"/>
      <c r="B1013" s="355"/>
      <c r="C1013" s="355"/>
      <c r="D1013" s="355">
        <v>5114</v>
      </c>
      <c r="E1013" s="356" t="s">
        <v>1940</v>
      </c>
      <c r="F1013" s="356"/>
    </row>
    <row r="1014" spans="1:6" s="357" customFormat="1" ht="15" customHeight="1">
      <c r="A1014" s="355"/>
      <c r="B1014" s="355"/>
      <c r="C1014" s="355"/>
      <c r="D1014" s="355">
        <v>5115</v>
      </c>
      <c r="E1014" s="356" t="s">
        <v>1941</v>
      </c>
      <c r="F1014" s="356" t="s">
        <v>1942</v>
      </c>
    </row>
    <row r="1015" spans="1:6" s="357" customFormat="1" ht="15" customHeight="1">
      <c r="A1015" s="355"/>
      <c r="B1015" s="355"/>
      <c r="C1015" s="355"/>
      <c r="D1015" s="355">
        <v>5116</v>
      </c>
      <c r="E1015" s="356" t="s">
        <v>1943</v>
      </c>
      <c r="F1015" s="356"/>
    </row>
    <row r="1016" spans="1:6" s="357" customFormat="1" ht="15" customHeight="1">
      <c r="A1016" s="355"/>
      <c r="B1016" s="355"/>
      <c r="C1016" s="355"/>
      <c r="D1016" s="355">
        <v>5117</v>
      </c>
      <c r="E1016" s="356" t="s">
        <v>1944</v>
      </c>
      <c r="F1016" s="356"/>
    </row>
    <row r="1017" spans="1:6" s="357" customFormat="1" ht="15" customHeight="1">
      <c r="A1017" s="355"/>
      <c r="B1017" s="355"/>
      <c r="C1017" s="355"/>
      <c r="D1017" s="355">
        <v>5119</v>
      </c>
      <c r="E1017" s="356" t="s">
        <v>1945</v>
      </c>
      <c r="F1017" s="356"/>
    </row>
    <row r="1018" spans="1:6" s="357" customFormat="1" ht="15" customHeight="1">
      <c r="A1018" s="355"/>
      <c r="B1018" s="355"/>
      <c r="C1018" s="355">
        <v>512</v>
      </c>
      <c r="D1018" s="355"/>
      <c r="E1018" s="356" t="s">
        <v>1946</v>
      </c>
      <c r="F1018" s="356" t="s">
        <v>1947</v>
      </c>
    </row>
    <row r="1019" spans="1:6" s="357" customFormat="1" ht="15" customHeight="1">
      <c r="A1019" s="355"/>
      <c r="B1019" s="355"/>
      <c r="C1019" s="355"/>
      <c r="D1019" s="355">
        <v>5121</v>
      </c>
      <c r="E1019" s="356" t="s">
        <v>1948</v>
      </c>
      <c r="F1019" s="356"/>
    </row>
    <row r="1020" spans="1:6" s="357" customFormat="1" ht="15" customHeight="1">
      <c r="A1020" s="355"/>
      <c r="B1020" s="355"/>
      <c r="C1020" s="355"/>
      <c r="D1020" s="355">
        <v>5122</v>
      </c>
      <c r="E1020" s="356" t="s">
        <v>1949</v>
      </c>
      <c r="F1020" s="356"/>
    </row>
    <row r="1021" spans="1:6" s="357" customFormat="1" ht="15" customHeight="1">
      <c r="A1021" s="355"/>
      <c r="B1021" s="355"/>
      <c r="C1021" s="355"/>
      <c r="D1021" s="355">
        <v>5123</v>
      </c>
      <c r="E1021" s="356" t="s">
        <v>1950</v>
      </c>
      <c r="F1021" s="356"/>
    </row>
    <row r="1022" spans="1:6" s="357" customFormat="1" ht="15" customHeight="1">
      <c r="A1022" s="355"/>
      <c r="B1022" s="355"/>
      <c r="C1022" s="355"/>
      <c r="D1022" s="355">
        <v>5124</v>
      </c>
      <c r="E1022" s="356" t="s">
        <v>1951</v>
      </c>
      <c r="F1022" s="356"/>
    </row>
    <row r="1023" spans="1:6" s="357" customFormat="1" ht="15" customHeight="1">
      <c r="A1023" s="355"/>
      <c r="B1023" s="355"/>
      <c r="C1023" s="355"/>
      <c r="D1023" s="355">
        <v>5125</v>
      </c>
      <c r="E1023" s="356" t="s">
        <v>1952</v>
      </c>
      <c r="F1023" s="356"/>
    </row>
    <row r="1024" spans="1:6" s="357" customFormat="1" ht="15" customHeight="1">
      <c r="A1024" s="355"/>
      <c r="B1024" s="355"/>
      <c r="C1024" s="355"/>
      <c r="D1024" s="355">
        <v>5126</v>
      </c>
      <c r="E1024" s="356" t="s">
        <v>1953</v>
      </c>
      <c r="F1024" s="356"/>
    </row>
    <row r="1025" spans="1:6" s="357" customFormat="1" ht="15" customHeight="1">
      <c r="A1025" s="355"/>
      <c r="B1025" s="355"/>
      <c r="C1025" s="355"/>
      <c r="D1025" s="355">
        <v>5127</v>
      </c>
      <c r="E1025" s="356" t="s">
        <v>1954</v>
      </c>
      <c r="F1025" s="356" t="s">
        <v>1955</v>
      </c>
    </row>
    <row r="1026" spans="1:6" s="357" customFormat="1" ht="15" customHeight="1">
      <c r="A1026" s="355"/>
      <c r="B1026" s="355"/>
      <c r="C1026" s="355"/>
      <c r="D1026" s="355">
        <v>5128</v>
      </c>
      <c r="E1026" s="356" t="s">
        <v>1956</v>
      </c>
      <c r="F1026" s="356" t="s">
        <v>1957</v>
      </c>
    </row>
    <row r="1027" spans="1:6" s="357" customFormat="1" ht="15" customHeight="1">
      <c r="A1027" s="355"/>
      <c r="B1027" s="355"/>
      <c r="C1027" s="355"/>
      <c r="D1027" s="355">
        <v>5129</v>
      </c>
      <c r="E1027" s="356" t="s">
        <v>1958</v>
      </c>
      <c r="F1027" s="356"/>
    </row>
    <row r="1028" spans="1:6" s="357" customFormat="1" ht="15" customHeight="1">
      <c r="A1028" s="355"/>
      <c r="B1028" s="355"/>
      <c r="C1028" s="355">
        <v>513</v>
      </c>
      <c r="D1028" s="355"/>
      <c r="E1028" s="356" t="s">
        <v>1959</v>
      </c>
      <c r="F1028" s="356" t="s">
        <v>1960</v>
      </c>
    </row>
    <row r="1029" spans="1:6" s="357" customFormat="1" ht="15" customHeight="1">
      <c r="A1029" s="355"/>
      <c r="B1029" s="355"/>
      <c r="C1029" s="355"/>
      <c r="D1029" s="355">
        <v>5131</v>
      </c>
      <c r="E1029" s="356" t="s">
        <v>1961</v>
      </c>
      <c r="F1029" s="356"/>
    </row>
    <row r="1030" spans="1:6" s="357" customFormat="1" ht="15" customHeight="1">
      <c r="A1030" s="355"/>
      <c r="B1030" s="355"/>
      <c r="C1030" s="355"/>
      <c r="D1030" s="355">
        <v>5132</v>
      </c>
      <c r="E1030" s="356" t="s">
        <v>1962</v>
      </c>
      <c r="F1030" s="356"/>
    </row>
    <row r="1031" spans="1:6" s="357" customFormat="1" ht="15" customHeight="1">
      <c r="A1031" s="355"/>
      <c r="B1031" s="355"/>
      <c r="C1031" s="355"/>
      <c r="D1031" s="355">
        <v>5133</v>
      </c>
      <c r="E1031" s="356" t="s">
        <v>1963</v>
      </c>
      <c r="F1031" s="356"/>
    </row>
    <row r="1032" spans="1:6" s="357" customFormat="1" ht="15" customHeight="1">
      <c r="A1032" s="355"/>
      <c r="B1032" s="355"/>
      <c r="C1032" s="355"/>
      <c r="D1032" s="355">
        <v>5134</v>
      </c>
      <c r="E1032" s="356" t="s">
        <v>1964</v>
      </c>
      <c r="F1032" s="356"/>
    </row>
    <row r="1033" spans="1:6" s="357" customFormat="1" ht="15" customHeight="1">
      <c r="A1033" s="355"/>
      <c r="B1033" s="355"/>
      <c r="C1033" s="355"/>
      <c r="D1033" s="355">
        <v>5135</v>
      </c>
      <c r="E1033" s="356" t="s">
        <v>1965</v>
      </c>
      <c r="F1033" s="356" t="s">
        <v>1966</v>
      </c>
    </row>
    <row r="1034" spans="1:6" s="357" customFormat="1" ht="15" customHeight="1">
      <c r="A1034" s="355"/>
      <c r="B1034" s="355"/>
      <c r="C1034" s="355"/>
      <c r="D1034" s="355">
        <v>5136</v>
      </c>
      <c r="E1034" s="356" t="s">
        <v>1967</v>
      </c>
      <c r="F1034" s="356"/>
    </row>
    <row r="1035" spans="1:6" s="357" customFormat="1" ht="15" customHeight="1">
      <c r="A1035" s="355"/>
      <c r="B1035" s="355"/>
      <c r="C1035" s="355"/>
      <c r="D1035" s="355">
        <v>5137</v>
      </c>
      <c r="E1035" s="356" t="s">
        <v>1968</v>
      </c>
      <c r="F1035" s="356"/>
    </row>
    <row r="1036" spans="1:6" s="357" customFormat="1" ht="15" customHeight="1">
      <c r="A1036" s="355"/>
      <c r="B1036" s="355"/>
      <c r="C1036" s="355"/>
      <c r="D1036" s="355">
        <v>5138</v>
      </c>
      <c r="E1036" s="356" t="s">
        <v>1969</v>
      </c>
      <c r="F1036" s="356"/>
    </row>
    <row r="1037" spans="1:6" s="357" customFormat="1" ht="15" customHeight="1">
      <c r="A1037" s="355"/>
      <c r="B1037" s="355"/>
      <c r="C1037" s="355"/>
      <c r="D1037" s="355">
        <v>5139</v>
      </c>
      <c r="E1037" s="356" t="s">
        <v>1970</v>
      </c>
      <c r="F1037" s="356" t="s">
        <v>1971</v>
      </c>
    </row>
    <row r="1038" spans="1:6" s="357" customFormat="1" ht="27" customHeight="1">
      <c r="A1038" s="355"/>
      <c r="B1038" s="355"/>
      <c r="C1038" s="355">
        <v>514</v>
      </c>
      <c r="D1038" s="355"/>
      <c r="E1038" s="356" t="s">
        <v>1972</v>
      </c>
      <c r="F1038" s="356" t="s">
        <v>1973</v>
      </c>
    </row>
    <row r="1039" spans="1:6" s="357" customFormat="1" ht="15" customHeight="1">
      <c r="A1039" s="355"/>
      <c r="B1039" s="355"/>
      <c r="C1039" s="355"/>
      <c r="D1039" s="355">
        <v>5141</v>
      </c>
      <c r="E1039" s="356" t="s">
        <v>1974</v>
      </c>
      <c r="F1039" s="356"/>
    </row>
    <row r="1040" spans="1:6" s="357" customFormat="1" ht="15" customHeight="1">
      <c r="A1040" s="355"/>
      <c r="B1040" s="355"/>
      <c r="C1040" s="355"/>
      <c r="D1040" s="355">
        <v>5142</v>
      </c>
      <c r="E1040" s="356" t="s">
        <v>1975</v>
      </c>
      <c r="F1040" s="356"/>
    </row>
    <row r="1041" spans="1:6" s="357" customFormat="1" ht="15" customHeight="1">
      <c r="A1041" s="355"/>
      <c r="B1041" s="355"/>
      <c r="C1041" s="355"/>
      <c r="D1041" s="355">
        <v>5143</v>
      </c>
      <c r="E1041" s="356" t="s">
        <v>1976</v>
      </c>
      <c r="F1041" s="356"/>
    </row>
    <row r="1042" spans="1:6" s="357" customFormat="1" ht="15" customHeight="1">
      <c r="A1042" s="355"/>
      <c r="B1042" s="355"/>
      <c r="C1042" s="355"/>
      <c r="D1042" s="355">
        <v>5144</v>
      </c>
      <c r="E1042" s="356" t="s">
        <v>1977</v>
      </c>
      <c r="F1042" s="356"/>
    </row>
    <row r="1043" spans="1:6" s="357" customFormat="1" ht="15" customHeight="1">
      <c r="A1043" s="355"/>
      <c r="B1043" s="355"/>
      <c r="C1043" s="355"/>
      <c r="D1043" s="355">
        <v>5145</v>
      </c>
      <c r="E1043" s="356" t="s">
        <v>1978</v>
      </c>
      <c r="F1043" s="356"/>
    </row>
    <row r="1044" spans="1:6" s="357" customFormat="1" ht="15" customHeight="1">
      <c r="A1044" s="355"/>
      <c r="B1044" s="355"/>
      <c r="C1044" s="355"/>
      <c r="D1044" s="355">
        <v>5146</v>
      </c>
      <c r="E1044" s="356" t="s">
        <v>1979</v>
      </c>
      <c r="F1044" s="356"/>
    </row>
    <row r="1045" spans="1:6" s="357" customFormat="1" ht="15" customHeight="1">
      <c r="A1045" s="355"/>
      <c r="B1045" s="355"/>
      <c r="C1045" s="355"/>
      <c r="D1045" s="355">
        <v>5147</v>
      </c>
      <c r="E1045" s="356" t="s">
        <v>1980</v>
      </c>
      <c r="F1045" s="356"/>
    </row>
    <row r="1046" spans="1:6" s="357" customFormat="1" ht="15" customHeight="1">
      <c r="A1046" s="355"/>
      <c r="B1046" s="355"/>
      <c r="C1046" s="355"/>
      <c r="D1046" s="355">
        <v>5149</v>
      </c>
      <c r="E1046" s="356" t="s">
        <v>1981</v>
      </c>
      <c r="F1046" s="356"/>
    </row>
    <row r="1047" spans="1:6" s="357" customFormat="1" ht="15" customHeight="1">
      <c r="A1047" s="355"/>
      <c r="B1047" s="355"/>
      <c r="C1047" s="355">
        <v>515</v>
      </c>
      <c r="D1047" s="355"/>
      <c r="E1047" s="356" t="s">
        <v>1982</v>
      </c>
      <c r="F1047" s="356" t="s">
        <v>1983</v>
      </c>
    </row>
    <row r="1048" spans="1:6" s="357" customFormat="1" ht="15" customHeight="1">
      <c r="A1048" s="355"/>
      <c r="B1048" s="355"/>
      <c r="C1048" s="355"/>
      <c r="D1048" s="355">
        <v>5151</v>
      </c>
      <c r="E1048" s="356" t="s">
        <v>1984</v>
      </c>
      <c r="F1048" s="356" t="s">
        <v>1985</v>
      </c>
    </row>
    <row r="1049" spans="1:6" s="357" customFormat="1" ht="15" customHeight="1">
      <c r="A1049" s="355"/>
      <c r="B1049" s="355"/>
      <c r="C1049" s="355"/>
      <c r="D1049" s="355">
        <v>5152</v>
      </c>
      <c r="E1049" s="356" t="s">
        <v>1986</v>
      </c>
      <c r="F1049" s="356" t="s">
        <v>1987</v>
      </c>
    </row>
    <row r="1050" spans="1:6" s="357" customFormat="1" ht="15" customHeight="1">
      <c r="A1050" s="355"/>
      <c r="B1050" s="355"/>
      <c r="C1050" s="355"/>
      <c r="D1050" s="355">
        <v>5153</v>
      </c>
      <c r="E1050" s="356" t="s">
        <v>1988</v>
      </c>
      <c r="F1050" s="356"/>
    </row>
    <row r="1051" spans="1:6" s="357" customFormat="1" ht="15" customHeight="1">
      <c r="A1051" s="355"/>
      <c r="B1051" s="355"/>
      <c r="C1051" s="355"/>
      <c r="D1051" s="355">
        <v>5154</v>
      </c>
      <c r="E1051" s="356" t="s">
        <v>1989</v>
      </c>
      <c r="F1051" s="356"/>
    </row>
    <row r="1052" spans="1:6" s="357" customFormat="1" ht="15" customHeight="1">
      <c r="A1052" s="355"/>
      <c r="B1052" s="355"/>
      <c r="C1052" s="355">
        <v>516</v>
      </c>
      <c r="D1052" s="355"/>
      <c r="E1052" s="356" t="s">
        <v>1990</v>
      </c>
      <c r="F1052" s="356" t="s">
        <v>1991</v>
      </c>
    </row>
    <row r="1053" spans="1:6" s="357" customFormat="1" ht="15" customHeight="1">
      <c r="A1053" s="355"/>
      <c r="B1053" s="355"/>
      <c r="C1053" s="355"/>
      <c r="D1053" s="355">
        <v>5161</v>
      </c>
      <c r="E1053" s="356" t="s">
        <v>1992</v>
      </c>
      <c r="F1053" s="356"/>
    </row>
    <row r="1054" spans="1:6" s="357" customFormat="1" ht="15" customHeight="1">
      <c r="A1054" s="355"/>
      <c r="B1054" s="355"/>
      <c r="C1054" s="355"/>
      <c r="D1054" s="355">
        <v>5162</v>
      </c>
      <c r="E1054" s="356" t="s">
        <v>1993</v>
      </c>
      <c r="F1054" s="356"/>
    </row>
    <row r="1055" spans="1:6" s="357" customFormat="1" ht="15" customHeight="1">
      <c r="A1055" s="355"/>
      <c r="B1055" s="355"/>
      <c r="C1055" s="355"/>
      <c r="D1055" s="355">
        <v>5163</v>
      </c>
      <c r="E1055" s="356" t="s">
        <v>1994</v>
      </c>
      <c r="F1055" s="356"/>
    </row>
    <row r="1056" spans="1:6" s="357" customFormat="1" ht="15" customHeight="1">
      <c r="A1056" s="355"/>
      <c r="B1056" s="355"/>
      <c r="C1056" s="355"/>
      <c r="D1056" s="355">
        <v>5164</v>
      </c>
      <c r="E1056" s="356" t="s">
        <v>1995</v>
      </c>
      <c r="F1056" s="356"/>
    </row>
    <row r="1057" spans="1:6" s="357" customFormat="1" ht="15" customHeight="1">
      <c r="A1057" s="355"/>
      <c r="B1057" s="355"/>
      <c r="C1057" s="355"/>
      <c r="D1057" s="355">
        <v>5165</v>
      </c>
      <c r="E1057" s="356" t="s">
        <v>1996</v>
      </c>
      <c r="F1057" s="356" t="s">
        <v>1997</v>
      </c>
    </row>
    <row r="1058" spans="1:6" s="357" customFormat="1" ht="15" customHeight="1">
      <c r="A1058" s="355"/>
      <c r="B1058" s="355"/>
      <c r="C1058" s="355"/>
      <c r="D1058" s="355">
        <v>5166</v>
      </c>
      <c r="E1058" s="356" t="s">
        <v>1998</v>
      </c>
      <c r="F1058" s="356"/>
    </row>
    <row r="1059" spans="1:6" s="357" customFormat="1" ht="15" customHeight="1">
      <c r="A1059" s="355"/>
      <c r="B1059" s="355"/>
      <c r="C1059" s="355"/>
      <c r="D1059" s="355">
        <v>5167</v>
      </c>
      <c r="E1059" s="356" t="s">
        <v>1999</v>
      </c>
      <c r="F1059" s="356"/>
    </row>
    <row r="1060" spans="1:6" s="357" customFormat="1" ht="15" customHeight="1">
      <c r="A1060" s="355"/>
      <c r="B1060" s="355"/>
      <c r="C1060" s="355"/>
      <c r="D1060" s="355">
        <v>5168</v>
      </c>
      <c r="E1060" s="356" t="s">
        <v>2000</v>
      </c>
      <c r="F1060" s="356"/>
    </row>
    <row r="1061" spans="1:6" s="357" customFormat="1" ht="15" customHeight="1">
      <c r="A1061" s="355"/>
      <c r="B1061" s="355"/>
      <c r="C1061" s="355"/>
      <c r="D1061" s="355">
        <v>5169</v>
      </c>
      <c r="E1061" s="356" t="s">
        <v>2001</v>
      </c>
      <c r="F1061" s="356"/>
    </row>
    <row r="1062" spans="1:6" s="357" customFormat="1" ht="31.5" customHeight="1">
      <c r="A1062" s="355"/>
      <c r="B1062" s="355"/>
      <c r="C1062" s="355">
        <v>517</v>
      </c>
      <c r="D1062" s="355"/>
      <c r="E1062" s="356" t="s">
        <v>2002</v>
      </c>
      <c r="F1062" s="356" t="s">
        <v>2003</v>
      </c>
    </row>
    <row r="1063" spans="1:6" s="357" customFormat="1" ht="15" customHeight="1">
      <c r="A1063" s="355"/>
      <c r="B1063" s="355"/>
      <c r="C1063" s="355"/>
      <c r="D1063" s="355">
        <v>5171</v>
      </c>
      <c r="E1063" s="356" t="s">
        <v>2004</v>
      </c>
      <c r="F1063" s="356"/>
    </row>
    <row r="1064" spans="1:6" s="357" customFormat="1" ht="15" customHeight="1">
      <c r="A1064" s="355"/>
      <c r="B1064" s="355"/>
      <c r="C1064" s="355"/>
      <c r="D1064" s="355">
        <v>5172</v>
      </c>
      <c r="E1064" s="356" t="s">
        <v>2005</v>
      </c>
      <c r="F1064" s="356"/>
    </row>
    <row r="1065" spans="1:6" s="357" customFormat="1" ht="15" customHeight="1">
      <c r="A1065" s="355"/>
      <c r="B1065" s="355"/>
      <c r="C1065" s="355"/>
      <c r="D1065" s="355">
        <v>5173</v>
      </c>
      <c r="E1065" s="356" t="s">
        <v>2006</v>
      </c>
      <c r="F1065" s="356"/>
    </row>
    <row r="1066" spans="1:6" s="357" customFormat="1" ht="15" customHeight="1">
      <c r="A1066" s="355"/>
      <c r="B1066" s="355"/>
      <c r="C1066" s="355"/>
      <c r="D1066" s="355">
        <v>5174</v>
      </c>
      <c r="E1066" s="356" t="s">
        <v>2007</v>
      </c>
      <c r="F1066" s="356" t="s">
        <v>2008</v>
      </c>
    </row>
    <row r="1067" spans="1:6" s="357" customFormat="1" ht="15" customHeight="1">
      <c r="A1067" s="355"/>
      <c r="B1067" s="355"/>
      <c r="C1067" s="355"/>
      <c r="D1067" s="355">
        <v>5175</v>
      </c>
      <c r="E1067" s="356" t="s">
        <v>2009</v>
      </c>
      <c r="F1067" s="356"/>
    </row>
    <row r="1068" spans="1:6" s="357" customFormat="1" ht="15" customHeight="1">
      <c r="A1068" s="355"/>
      <c r="B1068" s="355"/>
      <c r="C1068" s="355"/>
      <c r="D1068" s="355">
        <v>5176</v>
      </c>
      <c r="E1068" s="356" t="s">
        <v>2010</v>
      </c>
      <c r="F1068" s="356"/>
    </row>
    <row r="1069" spans="1:6" s="357" customFormat="1" ht="15" customHeight="1">
      <c r="A1069" s="355"/>
      <c r="B1069" s="355"/>
      <c r="C1069" s="355"/>
      <c r="D1069" s="355">
        <v>5177</v>
      </c>
      <c r="E1069" s="356" t="s">
        <v>2011</v>
      </c>
      <c r="F1069" s="356" t="s">
        <v>2012</v>
      </c>
    </row>
    <row r="1070" spans="1:6" s="357" customFormat="1" ht="15" customHeight="1">
      <c r="A1070" s="355"/>
      <c r="B1070" s="355"/>
      <c r="C1070" s="355"/>
      <c r="D1070" s="355">
        <v>5178</v>
      </c>
      <c r="E1070" s="356" t="s">
        <v>2013</v>
      </c>
      <c r="F1070" s="356" t="s">
        <v>2014</v>
      </c>
    </row>
    <row r="1071" spans="1:6" s="357" customFormat="1" ht="15" customHeight="1">
      <c r="A1071" s="355"/>
      <c r="B1071" s="355"/>
      <c r="C1071" s="355"/>
      <c r="D1071" s="355">
        <v>5179</v>
      </c>
      <c r="E1071" s="356" t="s">
        <v>2015</v>
      </c>
      <c r="F1071" s="356"/>
    </row>
    <row r="1072" spans="1:6" s="357" customFormat="1" ht="25.5" customHeight="1">
      <c r="A1072" s="355"/>
      <c r="B1072" s="355"/>
      <c r="C1072" s="355">
        <v>518</v>
      </c>
      <c r="D1072" s="355"/>
      <c r="E1072" s="356" t="s">
        <v>2016</v>
      </c>
      <c r="F1072" s="356" t="s">
        <v>2017</v>
      </c>
    </row>
    <row r="1073" spans="1:6" s="357" customFormat="1" ht="15" customHeight="1">
      <c r="A1073" s="355"/>
      <c r="B1073" s="355"/>
      <c r="C1073" s="355"/>
      <c r="D1073" s="355">
        <v>5181</v>
      </c>
      <c r="E1073" s="356" t="s">
        <v>2018</v>
      </c>
      <c r="F1073" s="356" t="s">
        <v>2019</v>
      </c>
    </row>
    <row r="1074" spans="1:6" s="357" customFormat="1" ht="15" customHeight="1">
      <c r="A1074" s="355"/>
      <c r="B1074" s="355"/>
      <c r="C1074" s="355"/>
      <c r="D1074" s="355">
        <v>5182</v>
      </c>
      <c r="E1074" s="356" t="s">
        <v>2020</v>
      </c>
      <c r="F1074" s="356"/>
    </row>
    <row r="1075" spans="1:6" s="357" customFormat="1" ht="15" customHeight="1">
      <c r="A1075" s="355"/>
      <c r="B1075" s="355"/>
      <c r="C1075" s="355"/>
      <c r="D1075" s="355">
        <v>5183</v>
      </c>
      <c r="E1075" s="356" t="s">
        <v>2021</v>
      </c>
      <c r="F1075" s="356"/>
    </row>
    <row r="1076" spans="1:6" s="357" customFormat="1" ht="15" customHeight="1">
      <c r="A1076" s="355"/>
      <c r="B1076" s="355"/>
      <c r="C1076" s="355"/>
      <c r="D1076" s="355">
        <v>5184</v>
      </c>
      <c r="E1076" s="356" t="s">
        <v>2022</v>
      </c>
      <c r="F1076" s="356" t="s">
        <v>2023</v>
      </c>
    </row>
    <row r="1077" spans="1:6" s="357" customFormat="1" ht="15" customHeight="1">
      <c r="A1077" s="355"/>
      <c r="B1077" s="355"/>
      <c r="C1077" s="356"/>
      <c r="D1077" s="355">
        <v>5189</v>
      </c>
      <c r="E1077" s="356" t="s">
        <v>2024</v>
      </c>
      <c r="F1077" s="356"/>
    </row>
    <row r="1078" spans="1:6" s="357" customFormat="1" ht="15" customHeight="1">
      <c r="A1078" s="355"/>
      <c r="B1078" s="355"/>
      <c r="C1078" s="355">
        <v>519</v>
      </c>
      <c r="D1078" s="355"/>
      <c r="E1078" s="356" t="s">
        <v>2025</v>
      </c>
      <c r="F1078" s="356" t="s">
        <v>2026</v>
      </c>
    </row>
    <row r="1079" spans="1:6" s="357" customFormat="1" ht="15" customHeight="1">
      <c r="A1079" s="355"/>
      <c r="B1079" s="355"/>
      <c r="C1079" s="355"/>
      <c r="D1079" s="355">
        <v>5191</v>
      </c>
      <c r="E1079" s="356" t="s">
        <v>2027</v>
      </c>
      <c r="F1079" s="356" t="s">
        <v>2028</v>
      </c>
    </row>
    <row r="1080" spans="1:6" s="357" customFormat="1" ht="15" customHeight="1">
      <c r="A1080" s="355"/>
      <c r="B1080" s="355"/>
      <c r="C1080" s="355"/>
      <c r="D1080" s="355">
        <v>5192</v>
      </c>
      <c r="E1080" s="356" t="s">
        <v>2029</v>
      </c>
      <c r="F1080" s="356"/>
    </row>
    <row r="1081" spans="1:6" s="357" customFormat="1" ht="15" customHeight="1">
      <c r="A1081" s="355"/>
      <c r="B1081" s="355"/>
      <c r="C1081" s="355"/>
      <c r="D1081" s="355">
        <v>5193</v>
      </c>
      <c r="E1081" s="356" t="s">
        <v>2030</v>
      </c>
      <c r="F1081" s="356" t="s">
        <v>2031</v>
      </c>
    </row>
    <row r="1082" spans="1:6" s="357" customFormat="1" ht="15" customHeight="1">
      <c r="A1082" s="355"/>
      <c r="B1082" s="355"/>
      <c r="C1082" s="355"/>
      <c r="D1082" s="355">
        <v>5199</v>
      </c>
      <c r="E1082" s="356" t="s">
        <v>2032</v>
      </c>
      <c r="F1082" s="356"/>
    </row>
    <row r="1083" spans="1:6" s="357" customFormat="1" ht="64.5" customHeight="1">
      <c r="A1083" s="355"/>
      <c r="B1083" s="355">
        <v>52</v>
      </c>
      <c r="C1083" s="355"/>
      <c r="D1083" s="355"/>
      <c r="E1083" s="356" t="s">
        <v>2033</v>
      </c>
      <c r="F1083" s="356" t="s">
        <v>2034</v>
      </c>
    </row>
    <row r="1084" spans="1:6" s="357" customFormat="1" ht="15" customHeight="1">
      <c r="A1084" s="361"/>
      <c r="B1084" s="355"/>
      <c r="C1084" s="355">
        <v>521</v>
      </c>
      <c r="D1084" s="355"/>
      <c r="E1084" s="356" t="s">
        <v>2035</v>
      </c>
      <c r="F1084" s="356"/>
    </row>
    <row r="1085" spans="1:6" s="357" customFormat="1" ht="15" customHeight="1">
      <c r="A1085" s="355"/>
      <c r="B1085" s="355"/>
      <c r="C1085" s="355"/>
      <c r="D1085" s="355">
        <v>5211</v>
      </c>
      <c r="E1085" s="356" t="s">
        <v>2036</v>
      </c>
      <c r="F1085" s="356" t="s">
        <v>2037</v>
      </c>
    </row>
    <row r="1086" spans="1:6" s="357" customFormat="1" ht="15" customHeight="1">
      <c r="A1086" s="355"/>
      <c r="B1086" s="355"/>
      <c r="C1086" s="355"/>
      <c r="D1086" s="355">
        <v>5212</v>
      </c>
      <c r="E1086" s="356" t="s">
        <v>2038</v>
      </c>
      <c r="F1086" s="356" t="s">
        <v>2039</v>
      </c>
    </row>
    <row r="1087" spans="1:6" s="357" customFormat="1" ht="15" customHeight="1">
      <c r="A1087" s="355"/>
      <c r="B1087" s="355"/>
      <c r="C1087" s="355"/>
      <c r="D1087" s="355">
        <v>5213</v>
      </c>
      <c r="E1087" s="356" t="s">
        <v>2040</v>
      </c>
      <c r="F1087" s="356" t="s">
        <v>2041</v>
      </c>
    </row>
    <row r="1088" spans="1:6" s="357" customFormat="1" ht="30" customHeight="1">
      <c r="A1088" s="355"/>
      <c r="B1088" s="355"/>
      <c r="C1088" s="356"/>
      <c r="D1088" s="355">
        <v>5219</v>
      </c>
      <c r="E1088" s="356" t="s">
        <v>2042</v>
      </c>
      <c r="F1088" s="356" t="s">
        <v>2043</v>
      </c>
    </row>
    <row r="1089" spans="1:6" s="357" customFormat="1" ht="15" customHeight="1">
      <c r="A1089" s="355"/>
      <c r="B1089" s="355"/>
      <c r="C1089" s="355">
        <v>522</v>
      </c>
      <c r="D1089" s="355"/>
      <c r="E1089" s="356" t="s">
        <v>2044</v>
      </c>
      <c r="F1089" s="356" t="s">
        <v>2045</v>
      </c>
    </row>
    <row r="1090" spans="1:6" s="357" customFormat="1" ht="15" customHeight="1">
      <c r="A1090" s="355"/>
      <c r="B1090" s="355"/>
      <c r="C1090" s="355"/>
      <c r="D1090" s="355">
        <v>5221</v>
      </c>
      <c r="E1090" s="356" t="s">
        <v>2046</v>
      </c>
      <c r="F1090" s="356"/>
    </row>
    <row r="1091" spans="1:6" s="357" customFormat="1" ht="15" customHeight="1">
      <c r="A1091" s="355"/>
      <c r="B1091" s="355"/>
      <c r="C1091" s="355"/>
      <c r="D1091" s="355">
        <v>5222</v>
      </c>
      <c r="E1091" s="356" t="s">
        <v>2047</v>
      </c>
      <c r="F1091" s="356"/>
    </row>
    <row r="1092" spans="1:6" s="357" customFormat="1" ht="15" customHeight="1">
      <c r="A1092" s="355"/>
      <c r="B1092" s="355"/>
      <c r="C1092" s="355"/>
      <c r="D1092" s="355">
        <v>5223</v>
      </c>
      <c r="E1092" s="356" t="s">
        <v>2048</v>
      </c>
      <c r="F1092" s="356"/>
    </row>
    <row r="1093" spans="1:6" s="357" customFormat="1" ht="15" customHeight="1">
      <c r="A1093" s="355"/>
      <c r="B1093" s="355"/>
      <c r="C1093" s="355"/>
      <c r="D1093" s="355">
        <v>5224</v>
      </c>
      <c r="E1093" s="356" t="s">
        <v>2049</v>
      </c>
      <c r="F1093" s="356"/>
    </row>
    <row r="1094" spans="1:6" s="357" customFormat="1" ht="15" customHeight="1">
      <c r="A1094" s="355"/>
      <c r="B1094" s="355"/>
      <c r="C1094" s="355"/>
      <c r="D1094" s="355">
        <v>5225</v>
      </c>
      <c r="E1094" s="356" t="s">
        <v>2050</v>
      </c>
      <c r="F1094" s="356"/>
    </row>
    <row r="1095" spans="1:6" s="357" customFormat="1" ht="15" customHeight="1">
      <c r="A1095" s="355"/>
      <c r="B1095" s="355"/>
      <c r="C1095" s="355"/>
      <c r="D1095" s="355">
        <v>5226</v>
      </c>
      <c r="E1095" s="356" t="s">
        <v>2051</v>
      </c>
      <c r="F1095" s="356" t="s">
        <v>2052</v>
      </c>
    </row>
    <row r="1096" spans="1:6" s="357" customFormat="1" ht="15" customHeight="1">
      <c r="A1096" s="355"/>
      <c r="B1096" s="355"/>
      <c r="C1096" s="355"/>
      <c r="D1096" s="355">
        <v>5227</v>
      </c>
      <c r="E1096" s="356" t="s">
        <v>2053</v>
      </c>
      <c r="F1096" s="356"/>
    </row>
    <row r="1097" spans="1:6" s="357" customFormat="1" ht="15" customHeight="1">
      <c r="A1097" s="355"/>
      <c r="B1097" s="355"/>
      <c r="C1097" s="355"/>
      <c r="D1097" s="355">
        <v>5229</v>
      </c>
      <c r="E1097" s="356" t="s">
        <v>2054</v>
      </c>
      <c r="F1097" s="356" t="s">
        <v>2055</v>
      </c>
    </row>
    <row r="1098" spans="1:6" s="357" customFormat="1" ht="15" customHeight="1">
      <c r="A1098" s="355"/>
      <c r="B1098" s="355"/>
      <c r="C1098" s="355">
        <v>523</v>
      </c>
      <c r="D1098" s="355"/>
      <c r="E1098" s="356" t="s">
        <v>2056</v>
      </c>
      <c r="F1098" s="356" t="s">
        <v>2057</v>
      </c>
    </row>
    <row r="1099" spans="1:6" s="357" customFormat="1" ht="15" customHeight="1">
      <c r="A1099" s="355"/>
      <c r="B1099" s="355"/>
      <c r="C1099" s="355"/>
      <c r="D1099" s="355">
        <v>5231</v>
      </c>
      <c r="E1099" s="356" t="s">
        <v>2058</v>
      </c>
      <c r="F1099" s="356"/>
    </row>
    <row r="1100" spans="1:6" s="357" customFormat="1" ht="15" customHeight="1">
      <c r="A1100" s="355"/>
      <c r="B1100" s="355"/>
      <c r="C1100" s="355"/>
      <c r="D1100" s="355">
        <v>5232</v>
      </c>
      <c r="E1100" s="356" t="s">
        <v>2059</v>
      </c>
      <c r="F1100" s="356"/>
    </row>
    <row r="1101" spans="1:6" s="357" customFormat="1" ht="15" customHeight="1">
      <c r="A1101" s="355"/>
      <c r="B1101" s="355"/>
      <c r="C1101" s="355"/>
      <c r="D1101" s="355">
        <v>5233</v>
      </c>
      <c r="E1101" s="356" t="s">
        <v>2060</v>
      </c>
      <c r="F1101" s="356"/>
    </row>
    <row r="1102" spans="1:6" s="357" customFormat="1" ht="15" customHeight="1">
      <c r="A1102" s="355"/>
      <c r="B1102" s="355"/>
      <c r="C1102" s="355"/>
      <c r="D1102" s="355">
        <v>5234</v>
      </c>
      <c r="E1102" s="356" t="s">
        <v>2061</v>
      </c>
      <c r="F1102" s="356"/>
    </row>
    <row r="1103" spans="1:6" s="357" customFormat="1" ht="31.5" customHeight="1">
      <c r="A1103" s="355"/>
      <c r="B1103" s="355"/>
      <c r="C1103" s="355"/>
      <c r="D1103" s="355">
        <v>5235</v>
      </c>
      <c r="E1103" s="356" t="s">
        <v>2062</v>
      </c>
      <c r="F1103" s="356" t="s">
        <v>2063</v>
      </c>
    </row>
    <row r="1104" spans="1:6" s="357" customFormat="1" ht="15" customHeight="1">
      <c r="A1104" s="355"/>
      <c r="B1104" s="355"/>
      <c r="C1104" s="355"/>
      <c r="D1104" s="355">
        <v>5236</v>
      </c>
      <c r="E1104" s="356" t="s">
        <v>2064</v>
      </c>
      <c r="F1104" s="356"/>
    </row>
    <row r="1105" spans="1:6" s="357" customFormat="1" ht="15" customHeight="1">
      <c r="A1105" s="355"/>
      <c r="B1105" s="355"/>
      <c r="C1105" s="355"/>
      <c r="D1105" s="355">
        <v>5237</v>
      </c>
      <c r="E1105" s="356" t="s">
        <v>2065</v>
      </c>
      <c r="F1105" s="356"/>
    </row>
    <row r="1106" spans="1:6" s="357" customFormat="1" ht="27.75" customHeight="1">
      <c r="A1106" s="355"/>
      <c r="B1106" s="355"/>
      <c r="C1106" s="355"/>
      <c r="D1106" s="355">
        <v>5238</v>
      </c>
      <c r="E1106" s="356" t="s">
        <v>2066</v>
      </c>
      <c r="F1106" s="356" t="s">
        <v>2067</v>
      </c>
    </row>
    <row r="1107" spans="1:6" s="357" customFormat="1" ht="15" customHeight="1">
      <c r="A1107" s="355"/>
      <c r="B1107" s="355"/>
      <c r="C1107" s="355"/>
      <c r="D1107" s="355">
        <v>5239</v>
      </c>
      <c r="E1107" s="356" t="s">
        <v>2068</v>
      </c>
      <c r="F1107" s="356" t="s">
        <v>2069</v>
      </c>
    </row>
    <row r="1108" spans="1:6" s="357" customFormat="1" ht="24.75" customHeight="1">
      <c r="A1108" s="355"/>
      <c r="B1108" s="355"/>
      <c r="C1108" s="355">
        <v>524</v>
      </c>
      <c r="D1108" s="355"/>
      <c r="E1108" s="356" t="s">
        <v>2070</v>
      </c>
      <c r="F1108" s="356" t="s">
        <v>2071</v>
      </c>
    </row>
    <row r="1109" spans="1:6" s="357" customFormat="1" ht="15" customHeight="1">
      <c r="A1109" s="355"/>
      <c r="B1109" s="355"/>
      <c r="C1109" s="355"/>
      <c r="D1109" s="355">
        <v>5241</v>
      </c>
      <c r="E1109" s="356" t="s">
        <v>2072</v>
      </c>
      <c r="F1109" s="356"/>
    </row>
    <row r="1110" spans="1:6" s="357" customFormat="1" ht="15" customHeight="1">
      <c r="A1110" s="355"/>
      <c r="B1110" s="355"/>
      <c r="C1110" s="355"/>
      <c r="D1110" s="355">
        <v>5242</v>
      </c>
      <c r="E1110" s="356" t="s">
        <v>2073</v>
      </c>
      <c r="F1110" s="356"/>
    </row>
    <row r="1111" spans="1:6" s="357" customFormat="1" ht="15" customHeight="1">
      <c r="A1111" s="355"/>
      <c r="B1111" s="355"/>
      <c r="C1111" s="355"/>
      <c r="D1111" s="355">
        <v>5243</v>
      </c>
      <c r="E1111" s="356" t="s">
        <v>2074</v>
      </c>
      <c r="F1111" s="356"/>
    </row>
    <row r="1112" spans="1:6" s="357" customFormat="1" ht="15" customHeight="1">
      <c r="A1112" s="355"/>
      <c r="B1112" s="355"/>
      <c r="C1112" s="355"/>
      <c r="D1112" s="355">
        <v>5244</v>
      </c>
      <c r="E1112" s="356" t="s">
        <v>2075</v>
      </c>
      <c r="F1112" s="356"/>
    </row>
    <row r="1113" spans="1:6" s="357" customFormat="1" ht="15" customHeight="1">
      <c r="A1113" s="355"/>
      <c r="B1113" s="355"/>
      <c r="C1113" s="355"/>
      <c r="D1113" s="355">
        <v>5245</v>
      </c>
      <c r="E1113" s="356" t="s">
        <v>2076</v>
      </c>
      <c r="F1113" s="356"/>
    </row>
    <row r="1114" spans="1:6" s="357" customFormat="1" ht="15" customHeight="1">
      <c r="A1114" s="355"/>
      <c r="B1114" s="355"/>
      <c r="C1114" s="355"/>
      <c r="D1114" s="355">
        <v>5246</v>
      </c>
      <c r="E1114" s="356" t="s">
        <v>2077</v>
      </c>
      <c r="F1114" s="356" t="s">
        <v>2078</v>
      </c>
    </row>
    <row r="1115" spans="1:6" s="357" customFormat="1" ht="15" customHeight="1">
      <c r="A1115" s="355"/>
      <c r="B1115" s="355"/>
      <c r="C1115" s="355"/>
      <c r="D1115" s="355">
        <v>5247</v>
      </c>
      <c r="E1115" s="356" t="s">
        <v>2079</v>
      </c>
      <c r="F1115" s="356"/>
    </row>
    <row r="1116" spans="1:6" s="357" customFormat="1" ht="15" customHeight="1">
      <c r="A1116" s="355"/>
      <c r="B1116" s="355"/>
      <c r="C1116" s="355"/>
      <c r="D1116" s="355">
        <v>5248</v>
      </c>
      <c r="E1116" s="356" t="s">
        <v>2080</v>
      </c>
      <c r="F1116" s="356"/>
    </row>
    <row r="1117" spans="1:6" s="357" customFormat="1" ht="15" customHeight="1">
      <c r="A1117" s="355"/>
      <c r="B1117" s="355"/>
      <c r="C1117" s="355"/>
      <c r="D1117" s="355">
        <v>5249</v>
      </c>
      <c r="E1117" s="356" t="s">
        <v>2081</v>
      </c>
      <c r="F1117" s="356" t="s">
        <v>2082</v>
      </c>
    </row>
    <row r="1118" spans="1:6" s="357" customFormat="1" ht="15" customHeight="1">
      <c r="A1118" s="355"/>
      <c r="B1118" s="355"/>
      <c r="C1118" s="355">
        <v>525</v>
      </c>
      <c r="D1118" s="355"/>
      <c r="E1118" s="356" t="s">
        <v>2083</v>
      </c>
      <c r="F1118" s="356" t="s">
        <v>2084</v>
      </c>
    </row>
    <row r="1119" spans="1:6" s="357" customFormat="1" ht="15" customHeight="1">
      <c r="A1119" s="355"/>
      <c r="B1119" s="355"/>
      <c r="C1119" s="355"/>
      <c r="D1119" s="355">
        <v>5251</v>
      </c>
      <c r="E1119" s="356" t="s">
        <v>2085</v>
      </c>
      <c r="F1119" s="356" t="s">
        <v>2086</v>
      </c>
    </row>
    <row r="1120" spans="1:6" s="357" customFormat="1" ht="15" customHeight="1">
      <c r="A1120" s="355"/>
      <c r="B1120" s="355"/>
      <c r="C1120" s="355"/>
      <c r="D1120" s="355">
        <v>5252</v>
      </c>
      <c r="E1120" s="356" t="s">
        <v>2087</v>
      </c>
      <c r="F1120" s="356" t="s">
        <v>2088</v>
      </c>
    </row>
    <row r="1121" spans="1:6" s="357" customFormat="1" ht="15" customHeight="1">
      <c r="A1121" s="355"/>
      <c r="B1121" s="355"/>
      <c r="C1121" s="355"/>
      <c r="D1121" s="355">
        <v>5253</v>
      </c>
      <c r="E1121" s="356" t="s">
        <v>2089</v>
      </c>
      <c r="F1121" s="356" t="s">
        <v>2090</v>
      </c>
    </row>
    <row r="1122" spans="1:6" s="357" customFormat="1" ht="15" customHeight="1">
      <c r="A1122" s="355"/>
      <c r="B1122" s="355"/>
      <c r="C1122" s="355"/>
      <c r="D1122" s="355">
        <v>5254</v>
      </c>
      <c r="E1122" s="356" t="s">
        <v>2091</v>
      </c>
      <c r="F1122" s="356"/>
    </row>
    <row r="1123" spans="1:6" s="357" customFormat="1" ht="15" customHeight="1">
      <c r="A1123" s="355"/>
      <c r="B1123" s="355"/>
      <c r="C1123" s="355"/>
      <c r="D1123" s="355">
        <v>5255</v>
      </c>
      <c r="E1123" s="356" t="s">
        <v>2092</v>
      </c>
      <c r="F1123" s="356"/>
    </row>
    <row r="1124" spans="1:6" s="357" customFormat="1" ht="15" customHeight="1">
      <c r="A1124" s="355"/>
      <c r="B1124" s="355"/>
      <c r="C1124" s="355">
        <v>526</v>
      </c>
      <c r="D1124" s="355"/>
      <c r="E1124" s="356" t="s">
        <v>2093</v>
      </c>
      <c r="F1124" s="356" t="s">
        <v>2094</v>
      </c>
    </row>
    <row r="1125" spans="1:6" s="357" customFormat="1" ht="15" customHeight="1">
      <c r="A1125" s="355"/>
      <c r="B1125" s="355"/>
      <c r="C1125" s="355"/>
      <c r="D1125" s="355">
        <v>5261</v>
      </c>
      <c r="E1125" s="356" t="s">
        <v>2095</v>
      </c>
      <c r="F1125" s="356"/>
    </row>
    <row r="1126" spans="1:6" s="357" customFormat="1" ht="15" customHeight="1">
      <c r="A1126" s="355"/>
      <c r="B1126" s="355"/>
      <c r="C1126" s="355"/>
      <c r="D1126" s="355">
        <v>5262</v>
      </c>
      <c r="E1126" s="356" t="s">
        <v>2096</v>
      </c>
      <c r="F1126" s="356"/>
    </row>
    <row r="1127" spans="1:6" s="357" customFormat="1" ht="15" customHeight="1">
      <c r="A1127" s="355"/>
      <c r="B1127" s="355"/>
      <c r="C1127" s="355"/>
      <c r="D1127" s="355">
        <v>5263</v>
      </c>
      <c r="E1127" s="356" t="s">
        <v>2097</v>
      </c>
      <c r="F1127" s="356"/>
    </row>
    <row r="1128" spans="1:6" s="357" customFormat="1" ht="15" customHeight="1">
      <c r="A1128" s="355"/>
      <c r="B1128" s="355"/>
      <c r="C1128" s="355"/>
      <c r="D1128" s="355">
        <v>5264</v>
      </c>
      <c r="E1128" s="356" t="s">
        <v>2098</v>
      </c>
      <c r="F1128" s="356"/>
    </row>
    <row r="1129" spans="1:6" s="357" customFormat="1" ht="15" customHeight="1">
      <c r="A1129" s="355"/>
      <c r="B1129" s="355"/>
      <c r="C1129" s="355"/>
      <c r="D1129" s="355">
        <v>5265</v>
      </c>
      <c r="E1129" s="356" t="s">
        <v>2099</v>
      </c>
      <c r="F1129" s="356" t="s">
        <v>2100</v>
      </c>
    </row>
    <row r="1130" spans="1:6" s="357" customFormat="1" ht="15" customHeight="1">
      <c r="A1130" s="355"/>
      <c r="B1130" s="355"/>
      <c r="C1130" s="355"/>
      <c r="D1130" s="355">
        <v>5266</v>
      </c>
      <c r="E1130" s="356" t="s">
        <v>2101</v>
      </c>
      <c r="F1130" s="356"/>
    </row>
    <row r="1131" spans="1:6" s="357" customFormat="1" ht="15" customHeight="1">
      <c r="A1131" s="355"/>
      <c r="B1131" s="355"/>
      <c r="C1131" s="355"/>
      <c r="D1131" s="355">
        <v>5267</v>
      </c>
      <c r="E1131" s="356" t="s">
        <v>2102</v>
      </c>
      <c r="F1131" s="356"/>
    </row>
    <row r="1132" spans="1:6" s="357" customFormat="1" ht="15" customHeight="1">
      <c r="A1132" s="355"/>
      <c r="B1132" s="355"/>
      <c r="C1132" s="355">
        <v>527</v>
      </c>
      <c r="D1132" s="355"/>
      <c r="E1132" s="356" t="s">
        <v>2103</v>
      </c>
      <c r="F1132" s="356" t="s">
        <v>2104</v>
      </c>
    </row>
    <row r="1133" spans="1:6" s="357" customFormat="1" ht="15" customHeight="1">
      <c r="A1133" s="355"/>
      <c r="B1133" s="355"/>
      <c r="C1133" s="355"/>
      <c r="D1133" s="355">
        <v>5271</v>
      </c>
      <c r="E1133" s="356" t="s">
        <v>2105</v>
      </c>
      <c r="F1133" s="356" t="s">
        <v>2106</v>
      </c>
    </row>
    <row r="1134" spans="1:6" s="357" customFormat="1" ht="15" customHeight="1">
      <c r="A1134" s="355"/>
      <c r="B1134" s="355"/>
      <c r="C1134" s="355"/>
      <c r="D1134" s="355">
        <v>5272</v>
      </c>
      <c r="E1134" s="356" t="s">
        <v>2107</v>
      </c>
      <c r="F1134" s="356" t="s">
        <v>2108</v>
      </c>
    </row>
    <row r="1135" spans="1:6" s="357" customFormat="1" ht="15" customHeight="1">
      <c r="A1135" s="355"/>
      <c r="B1135" s="355"/>
      <c r="C1135" s="355"/>
      <c r="D1135" s="355">
        <v>5273</v>
      </c>
      <c r="E1135" s="356" t="s">
        <v>2109</v>
      </c>
      <c r="F1135" s="356"/>
    </row>
    <row r="1136" spans="1:6" s="357" customFormat="1" ht="15" customHeight="1">
      <c r="A1136" s="355"/>
      <c r="B1136" s="355"/>
      <c r="C1136" s="355"/>
      <c r="D1136" s="355">
        <v>5274</v>
      </c>
      <c r="E1136" s="356" t="s">
        <v>2110</v>
      </c>
      <c r="F1136" s="356" t="s">
        <v>2111</v>
      </c>
    </row>
    <row r="1137" spans="1:6" s="357" customFormat="1" ht="15" customHeight="1">
      <c r="A1137" s="355"/>
      <c r="B1137" s="355"/>
      <c r="C1137" s="355"/>
      <c r="D1137" s="355">
        <v>5279</v>
      </c>
      <c r="E1137" s="356" t="s">
        <v>2112</v>
      </c>
      <c r="F1137" s="356"/>
    </row>
    <row r="1138" spans="1:6" s="357" customFormat="1" ht="15" customHeight="1">
      <c r="A1138" s="355"/>
      <c r="B1138" s="355"/>
      <c r="C1138" s="355">
        <v>528</v>
      </c>
      <c r="D1138" s="355"/>
      <c r="E1138" s="356" t="s">
        <v>2113</v>
      </c>
      <c r="F1138" s="356" t="s">
        <v>2114</v>
      </c>
    </row>
    <row r="1139" spans="1:6" s="357" customFormat="1" ht="15" customHeight="1">
      <c r="A1139" s="355"/>
      <c r="B1139" s="355"/>
      <c r="C1139" s="355"/>
      <c r="D1139" s="355">
        <v>5281</v>
      </c>
      <c r="E1139" s="356" t="s">
        <v>2115</v>
      </c>
      <c r="F1139" s="356"/>
    </row>
    <row r="1140" spans="1:6" s="357" customFormat="1" ht="15" customHeight="1">
      <c r="A1140" s="355"/>
      <c r="B1140" s="355"/>
      <c r="C1140" s="355"/>
      <c r="D1140" s="355">
        <v>5282</v>
      </c>
      <c r="E1140" s="356" t="s">
        <v>2116</v>
      </c>
      <c r="F1140" s="356"/>
    </row>
    <row r="1141" spans="1:6" s="357" customFormat="1" ht="15" customHeight="1">
      <c r="A1141" s="355"/>
      <c r="B1141" s="355"/>
      <c r="C1141" s="355"/>
      <c r="D1141" s="355">
        <v>5283</v>
      </c>
      <c r="E1141" s="356" t="s">
        <v>2117</v>
      </c>
      <c r="F1141" s="356"/>
    </row>
    <row r="1142" spans="1:6" s="357" customFormat="1" ht="15" customHeight="1">
      <c r="A1142" s="355"/>
      <c r="B1142" s="355"/>
      <c r="C1142" s="355"/>
      <c r="D1142" s="355">
        <v>5284</v>
      </c>
      <c r="E1142" s="356" t="s">
        <v>2118</v>
      </c>
      <c r="F1142" s="356"/>
    </row>
    <row r="1143" spans="1:6" s="357" customFormat="1" ht="15" customHeight="1">
      <c r="A1143" s="355"/>
      <c r="B1143" s="355"/>
      <c r="C1143" s="355"/>
      <c r="D1143" s="355">
        <v>5285</v>
      </c>
      <c r="E1143" s="356" t="s">
        <v>2119</v>
      </c>
      <c r="F1143" s="356"/>
    </row>
    <row r="1144" spans="1:6" s="357" customFormat="1" ht="15" customHeight="1">
      <c r="A1144" s="355"/>
      <c r="B1144" s="355"/>
      <c r="C1144" s="355"/>
      <c r="D1144" s="355">
        <v>5286</v>
      </c>
      <c r="E1144" s="356" t="s">
        <v>2120</v>
      </c>
      <c r="F1144" s="356" t="s">
        <v>2121</v>
      </c>
    </row>
    <row r="1145" spans="1:6" s="357" customFormat="1" ht="15" customHeight="1">
      <c r="A1145" s="355"/>
      <c r="B1145" s="355"/>
      <c r="C1145" s="355"/>
      <c r="D1145" s="355">
        <v>5287</v>
      </c>
      <c r="E1145" s="356" t="s">
        <v>2122</v>
      </c>
      <c r="F1145" s="356" t="s">
        <v>2123</v>
      </c>
    </row>
    <row r="1146" spans="1:6" s="357" customFormat="1" ht="15" customHeight="1">
      <c r="A1146" s="355"/>
      <c r="B1146" s="355"/>
      <c r="C1146" s="355"/>
      <c r="D1146" s="355">
        <v>5289</v>
      </c>
      <c r="E1146" s="356" t="s">
        <v>2124</v>
      </c>
      <c r="F1146" s="356"/>
    </row>
    <row r="1147" spans="1:6" s="357" customFormat="1" ht="15" customHeight="1">
      <c r="A1147" s="355"/>
      <c r="B1147" s="355"/>
      <c r="C1147" s="355">
        <v>529</v>
      </c>
      <c r="D1147" s="355"/>
      <c r="E1147" s="356" t="s">
        <v>2125</v>
      </c>
      <c r="F1147" s="356"/>
    </row>
    <row r="1148" spans="1:6" s="357" customFormat="1" ht="15" customHeight="1">
      <c r="A1148" s="355"/>
      <c r="B1148" s="355"/>
      <c r="C1148" s="355"/>
      <c r="D1148" s="355">
        <v>5291</v>
      </c>
      <c r="E1148" s="356" t="s">
        <v>2126</v>
      </c>
      <c r="F1148" s="356"/>
    </row>
    <row r="1149" spans="1:6" s="357" customFormat="1" ht="15" customHeight="1">
      <c r="A1149" s="355"/>
      <c r="B1149" s="355"/>
      <c r="C1149" s="355"/>
      <c r="D1149" s="355">
        <v>5292</v>
      </c>
      <c r="E1149" s="356" t="s">
        <v>2127</v>
      </c>
      <c r="F1149" s="356" t="s">
        <v>2128</v>
      </c>
    </row>
    <row r="1150" spans="1:6" s="357" customFormat="1" ht="15" customHeight="1">
      <c r="A1150" s="355"/>
      <c r="B1150" s="355"/>
      <c r="C1150" s="355"/>
      <c r="D1150" s="355">
        <v>5293</v>
      </c>
      <c r="E1150" s="356" t="s">
        <v>2129</v>
      </c>
      <c r="F1150" s="356" t="s">
        <v>2130</v>
      </c>
    </row>
    <row r="1151" spans="1:6" s="357" customFormat="1" ht="15" customHeight="1">
      <c r="A1151" s="355"/>
      <c r="B1151" s="355"/>
      <c r="C1151" s="355"/>
      <c r="D1151" s="355">
        <v>5294</v>
      </c>
      <c r="E1151" s="356" t="s">
        <v>2131</v>
      </c>
      <c r="F1151" s="356"/>
    </row>
    <row r="1152" spans="1:6" s="357" customFormat="1" ht="15" customHeight="1">
      <c r="A1152" s="355"/>
      <c r="B1152" s="355"/>
      <c r="C1152" s="355"/>
      <c r="D1152" s="355">
        <v>5295</v>
      </c>
      <c r="E1152" s="356" t="s">
        <v>2132</v>
      </c>
      <c r="F1152" s="356"/>
    </row>
    <row r="1153" spans="1:6" s="357" customFormat="1" ht="15" customHeight="1">
      <c r="A1153" s="355"/>
      <c r="B1153" s="355"/>
      <c r="C1153" s="355"/>
      <c r="D1153" s="355">
        <v>5296</v>
      </c>
      <c r="E1153" s="356" t="s">
        <v>2133</v>
      </c>
      <c r="F1153" s="356" t="s">
        <v>2134</v>
      </c>
    </row>
    <row r="1154" spans="1:6" s="357" customFormat="1" ht="15" customHeight="1">
      <c r="A1154" s="355"/>
      <c r="B1154" s="355"/>
      <c r="C1154" s="355"/>
      <c r="D1154" s="355">
        <v>5297</v>
      </c>
      <c r="E1154" s="356" t="s">
        <v>2135</v>
      </c>
      <c r="F1154" s="356"/>
    </row>
    <row r="1155" spans="1:6" s="357" customFormat="1" ht="15" customHeight="1">
      <c r="A1155" s="355"/>
      <c r="B1155" s="355"/>
      <c r="C1155" s="355"/>
      <c r="D1155" s="355">
        <v>5299</v>
      </c>
      <c r="E1155" s="356" t="s">
        <v>2136</v>
      </c>
      <c r="F1155" s="356"/>
    </row>
    <row r="1156" spans="1:6" s="357" customFormat="1" ht="15" customHeight="1">
      <c r="A1156" s="355" t="s">
        <v>2137</v>
      </c>
      <c r="B1156" s="355"/>
      <c r="C1156" s="355"/>
      <c r="D1156" s="355"/>
      <c r="E1156" s="356" t="s">
        <v>2138</v>
      </c>
      <c r="F1156" s="356" t="s">
        <v>2139</v>
      </c>
    </row>
    <row r="1157" spans="1:6" s="357" customFormat="1" ht="39.75" customHeight="1">
      <c r="A1157" s="355"/>
      <c r="B1157" s="355">
        <v>53</v>
      </c>
      <c r="C1157" s="355"/>
      <c r="D1157" s="355"/>
      <c r="E1157" s="356" t="s">
        <v>2140</v>
      </c>
      <c r="F1157" s="356" t="s">
        <v>2141</v>
      </c>
    </row>
    <row r="1158" spans="1:6" s="357" customFormat="1" ht="15" customHeight="1">
      <c r="A1158" s="361"/>
      <c r="B1158" s="355"/>
      <c r="C1158" s="355">
        <v>531</v>
      </c>
      <c r="D1158" s="355"/>
      <c r="E1158" s="356" t="s">
        <v>2142</v>
      </c>
      <c r="F1158" s="356"/>
    </row>
    <row r="1159" spans="1:6" s="357" customFormat="1" ht="15" customHeight="1">
      <c r="A1159" s="361"/>
      <c r="B1159" s="355"/>
      <c r="C1159" s="355"/>
      <c r="D1159" s="355">
        <v>5311</v>
      </c>
      <c r="E1159" s="356" t="s">
        <v>2143</v>
      </c>
      <c r="F1159" s="356"/>
    </row>
    <row r="1160" spans="1:6" s="357" customFormat="1" ht="15" customHeight="1">
      <c r="A1160" s="361"/>
      <c r="B1160" s="355"/>
      <c r="C1160" s="355"/>
      <c r="D1160" s="355">
        <v>5312</v>
      </c>
      <c r="E1160" s="356" t="s">
        <v>2144</v>
      </c>
      <c r="F1160" s="356"/>
    </row>
    <row r="1161" spans="1:6" s="357" customFormat="1" ht="15" customHeight="1">
      <c r="A1161" s="361"/>
      <c r="B1161" s="355"/>
      <c r="C1161" s="355"/>
      <c r="D1161" s="355">
        <v>5313</v>
      </c>
      <c r="E1161" s="356" t="s">
        <v>2145</v>
      </c>
      <c r="F1161" s="356"/>
    </row>
    <row r="1162" spans="1:6" s="357" customFormat="1" ht="15" customHeight="1">
      <c r="A1162" s="361"/>
      <c r="B1162" s="355"/>
      <c r="C1162" s="355">
        <v>532</v>
      </c>
      <c r="D1162" s="355">
        <v>5320</v>
      </c>
      <c r="E1162" s="356" t="s">
        <v>2146</v>
      </c>
      <c r="F1162" s="356"/>
    </row>
    <row r="1163" spans="1:6" s="357" customFormat="1" ht="15" customHeight="1">
      <c r="A1163" s="361"/>
      <c r="B1163" s="355"/>
      <c r="C1163" s="355">
        <v>533</v>
      </c>
      <c r="D1163" s="355"/>
      <c r="E1163" s="356" t="s">
        <v>2147</v>
      </c>
      <c r="F1163" s="356"/>
    </row>
    <row r="1164" spans="1:6" s="357" customFormat="1" ht="15" customHeight="1">
      <c r="A1164" s="355"/>
      <c r="B1164" s="355"/>
      <c r="C1164" s="355"/>
      <c r="D1164" s="355">
        <v>5331</v>
      </c>
      <c r="E1164" s="356" t="s">
        <v>2148</v>
      </c>
      <c r="F1164" s="356"/>
    </row>
    <row r="1165" spans="1:6" s="357" customFormat="1" ht="15" customHeight="1">
      <c r="A1165" s="355"/>
      <c r="B1165" s="355"/>
      <c r="C1165" s="355"/>
      <c r="D1165" s="355">
        <v>5332</v>
      </c>
      <c r="E1165" s="356" t="s">
        <v>2149</v>
      </c>
      <c r="F1165" s="356"/>
    </row>
    <row r="1166" spans="1:6" s="357" customFormat="1" ht="15" customHeight="1">
      <c r="A1166" s="355"/>
      <c r="B1166" s="355"/>
      <c r="C1166" s="355"/>
      <c r="D1166" s="355">
        <v>5333</v>
      </c>
      <c r="E1166" s="356" t="s">
        <v>2150</v>
      </c>
      <c r="F1166" s="356" t="s">
        <v>2151</v>
      </c>
    </row>
    <row r="1167" spans="1:6" s="357" customFormat="1" ht="31.5" customHeight="1">
      <c r="A1167" s="355"/>
      <c r="B1167" s="355"/>
      <c r="C1167" s="355"/>
      <c r="D1167" s="355">
        <v>5339</v>
      </c>
      <c r="E1167" s="356" t="s">
        <v>2152</v>
      </c>
      <c r="F1167" s="356" t="s">
        <v>2153</v>
      </c>
    </row>
    <row r="1168" spans="1:6" s="357" customFormat="1" ht="15" customHeight="1">
      <c r="A1168" s="355"/>
      <c r="B1168" s="355">
        <v>54</v>
      </c>
      <c r="C1168" s="355"/>
      <c r="D1168" s="355"/>
      <c r="E1168" s="356" t="s">
        <v>2154</v>
      </c>
      <c r="F1168" s="356"/>
    </row>
    <row r="1169" spans="1:6" s="357" customFormat="1" ht="15" customHeight="1">
      <c r="A1169" s="355"/>
      <c r="B1169" s="355"/>
      <c r="C1169" s="355">
        <v>541</v>
      </c>
      <c r="D1169" s="361"/>
      <c r="E1169" s="356" t="s">
        <v>2155</v>
      </c>
      <c r="F1169" s="356" t="s">
        <v>2156</v>
      </c>
    </row>
    <row r="1170" spans="1:6" s="357" customFormat="1" ht="15" customHeight="1">
      <c r="A1170" s="355"/>
      <c r="B1170" s="355"/>
      <c r="C1170" s="355"/>
      <c r="D1170" s="355">
        <v>5411</v>
      </c>
      <c r="E1170" s="356" t="s">
        <v>2157</v>
      </c>
      <c r="F1170" s="356"/>
    </row>
    <row r="1171" spans="1:6" s="357" customFormat="1" ht="15" customHeight="1">
      <c r="A1171" s="355"/>
      <c r="B1171" s="355"/>
      <c r="C1171" s="355"/>
      <c r="D1171" s="355">
        <v>5412</v>
      </c>
      <c r="E1171" s="356" t="s">
        <v>2158</v>
      </c>
      <c r="F1171" s="356" t="s">
        <v>2159</v>
      </c>
    </row>
    <row r="1172" spans="1:6" s="357" customFormat="1" ht="15" customHeight="1">
      <c r="A1172" s="355"/>
      <c r="B1172" s="355"/>
      <c r="C1172" s="355"/>
      <c r="D1172" s="355">
        <v>5413</v>
      </c>
      <c r="E1172" s="356" t="s">
        <v>2160</v>
      </c>
      <c r="F1172" s="356" t="s">
        <v>2161</v>
      </c>
    </row>
    <row r="1173" spans="1:6" s="357" customFormat="1" ht="15" customHeight="1">
      <c r="A1173" s="355"/>
      <c r="B1173" s="355"/>
      <c r="C1173" s="355"/>
      <c r="D1173" s="355">
        <v>5414</v>
      </c>
      <c r="E1173" s="356" t="s">
        <v>2162</v>
      </c>
      <c r="F1173" s="356" t="s">
        <v>2163</v>
      </c>
    </row>
    <row r="1174" spans="1:6" s="357" customFormat="1" ht="15" customHeight="1">
      <c r="A1174" s="355"/>
      <c r="B1174" s="355"/>
      <c r="C1174" s="355"/>
      <c r="D1174" s="355">
        <v>5419</v>
      </c>
      <c r="E1174" s="356" t="s">
        <v>2164</v>
      </c>
      <c r="F1174" s="356" t="s">
        <v>2165</v>
      </c>
    </row>
    <row r="1175" spans="1:6" s="357" customFormat="1" ht="15" customHeight="1">
      <c r="A1175" s="355"/>
      <c r="B1175" s="355"/>
      <c r="C1175" s="355">
        <v>542</v>
      </c>
      <c r="D1175" s="355"/>
      <c r="E1175" s="356" t="s">
        <v>2166</v>
      </c>
      <c r="F1175" s="356" t="s">
        <v>2167</v>
      </c>
    </row>
    <row r="1176" spans="1:6" s="357" customFormat="1" ht="15" customHeight="1">
      <c r="A1176" s="355"/>
      <c r="B1176" s="355"/>
      <c r="C1176" s="355"/>
      <c r="D1176" s="355">
        <v>5421</v>
      </c>
      <c r="E1176" s="356" t="s">
        <v>2168</v>
      </c>
      <c r="F1176" s="356" t="s">
        <v>2169</v>
      </c>
    </row>
    <row r="1177" spans="1:6" s="357" customFormat="1" ht="15" customHeight="1">
      <c r="A1177" s="355"/>
      <c r="B1177" s="355"/>
      <c r="C1177" s="355"/>
      <c r="D1177" s="355">
        <v>5422</v>
      </c>
      <c r="E1177" s="356" t="s">
        <v>2170</v>
      </c>
      <c r="F1177" s="356" t="s">
        <v>2171</v>
      </c>
    </row>
    <row r="1178" spans="1:6" s="357" customFormat="1" ht="15" customHeight="1">
      <c r="A1178" s="355"/>
      <c r="B1178" s="355"/>
      <c r="C1178" s="355"/>
      <c r="D1178" s="355">
        <v>5429</v>
      </c>
      <c r="E1178" s="356" t="s">
        <v>2172</v>
      </c>
      <c r="F1178" s="356" t="s">
        <v>2173</v>
      </c>
    </row>
    <row r="1179" spans="1:6" s="357" customFormat="1" ht="15" customHeight="1">
      <c r="A1179" s="355"/>
      <c r="B1179" s="355"/>
      <c r="C1179" s="355">
        <v>543</v>
      </c>
      <c r="D1179" s="355"/>
      <c r="E1179" s="356" t="s">
        <v>2174</v>
      </c>
      <c r="F1179" s="356" t="s">
        <v>2175</v>
      </c>
    </row>
    <row r="1180" spans="1:6" s="357" customFormat="1" ht="15" customHeight="1">
      <c r="A1180" s="355"/>
      <c r="B1180" s="355"/>
      <c r="C1180" s="355"/>
      <c r="D1180" s="355">
        <v>5431</v>
      </c>
      <c r="E1180" s="356" t="s">
        <v>2176</v>
      </c>
      <c r="F1180" s="356" t="s">
        <v>2177</v>
      </c>
    </row>
    <row r="1181" spans="1:6" s="357" customFormat="1" ht="15" customHeight="1">
      <c r="A1181" s="355"/>
      <c r="B1181" s="355"/>
      <c r="C1181" s="355"/>
      <c r="D1181" s="355">
        <v>5432</v>
      </c>
      <c r="E1181" s="356" t="s">
        <v>2178</v>
      </c>
      <c r="F1181" s="356" t="s">
        <v>2179</v>
      </c>
    </row>
    <row r="1182" spans="1:6" s="357" customFormat="1" ht="15" customHeight="1">
      <c r="A1182" s="355"/>
      <c r="B1182" s="355"/>
      <c r="C1182" s="355"/>
      <c r="D1182" s="355">
        <v>5433</v>
      </c>
      <c r="E1182" s="356" t="s">
        <v>2180</v>
      </c>
      <c r="F1182" s="356" t="s">
        <v>2181</v>
      </c>
    </row>
    <row r="1183" spans="1:6" s="357" customFormat="1" ht="15" customHeight="1">
      <c r="A1183" s="355"/>
      <c r="B1183" s="355"/>
      <c r="C1183" s="355"/>
      <c r="D1183" s="355">
        <v>5434</v>
      </c>
      <c r="E1183" s="356" t="s">
        <v>2182</v>
      </c>
      <c r="F1183" s="356" t="s">
        <v>2183</v>
      </c>
    </row>
    <row r="1184" spans="1:6" s="357" customFormat="1" ht="29.25" customHeight="1">
      <c r="A1184" s="355"/>
      <c r="B1184" s="355"/>
      <c r="C1184" s="355"/>
      <c r="D1184" s="355">
        <v>5435</v>
      </c>
      <c r="E1184" s="356" t="s">
        <v>2184</v>
      </c>
      <c r="F1184" s="356" t="s">
        <v>2185</v>
      </c>
    </row>
    <row r="1185" spans="1:6" s="357" customFormat="1" ht="15" customHeight="1">
      <c r="A1185" s="355"/>
      <c r="B1185" s="355"/>
      <c r="C1185" s="355"/>
      <c r="D1185" s="355">
        <v>5436</v>
      </c>
      <c r="E1185" s="356" t="s">
        <v>2186</v>
      </c>
      <c r="F1185" s="356"/>
    </row>
    <row r="1186" spans="1:6" s="357" customFormat="1" ht="27.75" customHeight="1">
      <c r="A1186" s="355"/>
      <c r="B1186" s="355"/>
      <c r="C1186" s="355"/>
      <c r="D1186" s="355">
        <v>5437</v>
      </c>
      <c r="E1186" s="356" t="s">
        <v>2187</v>
      </c>
      <c r="F1186" s="356" t="s">
        <v>2188</v>
      </c>
    </row>
    <row r="1187" spans="1:6" s="357" customFormat="1" ht="15" customHeight="1">
      <c r="A1187" s="355"/>
      <c r="B1187" s="355"/>
      <c r="C1187" s="355"/>
      <c r="D1187" s="355">
        <v>5438</v>
      </c>
      <c r="E1187" s="356" t="s">
        <v>2189</v>
      </c>
      <c r="F1187" s="356"/>
    </row>
    <row r="1188" spans="1:6" s="357" customFormat="1" ht="15" customHeight="1">
      <c r="A1188" s="355"/>
      <c r="B1188" s="355"/>
      <c r="C1188" s="355"/>
      <c r="D1188" s="355">
        <v>5439</v>
      </c>
      <c r="E1188" s="356" t="s">
        <v>2190</v>
      </c>
      <c r="F1188" s="356" t="s">
        <v>2191</v>
      </c>
    </row>
    <row r="1189" spans="1:6" s="357" customFormat="1" ht="15" customHeight="1">
      <c r="A1189" s="355"/>
      <c r="B1189" s="355"/>
      <c r="C1189" s="355">
        <v>544</v>
      </c>
      <c r="D1189" s="355"/>
      <c r="E1189" s="356" t="s">
        <v>2192</v>
      </c>
      <c r="F1189" s="356" t="s">
        <v>2193</v>
      </c>
    </row>
    <row r="1190" spans="1:6" s="357" customFormat="1" ht="15" customHeight="1">
      <c r="A1190" s="355"/>
      <c r="B1190" s="355"/>
      <c r="C1190" s="355"/>
      <c r="D1190" s="355">
        <v>5441</v>
      </c>
      <c r="E1190" s="356" t="s">
        <v>2194</v>
      </c>
      <c r="F1190" s="356" t="s">
        <v>2195</v>
      </c>
    </row>
    <row r="1191" spans="1:6" s="357" customFormat="1" ht="15" customHeight="1">
      <c r="A1191" s="355"/>
      <c r="B1191" s="355"/>
      <c r="C1191" s="355"/>
      <c r="D1191" s="355">
        <v>5442</v>
      </c>
      <c r="E1191" s="356" t="s">
        <v>2196</v>
      </c>
      <c r="F1191" s="356"/>
    </row>
    <row r="1192" spans="1:6" s="357" customFormat="1" ht="15" customHeight="1">
      <c r="A1192" s="355"/>
      <c r="B1192" s="355"/>
      <c r="C1192" s="355"/>
      <c r="D1192" s="355">
        <v>5443</v>
      </c>
      <c r="E1192" s="356" t="s">
        <v>2197</v>
      </c>
      <c r="F1192" s="356"/>
    </row>
    <row r="1193" spans="1:6" s="357" customFormat="1" ht="15" customHeight="1">
      <c r="A1193" s="355"/>
      <c r="B1193" s="355"/>
      <c r="C1193" s="355"/>
      <c r="D1193" s="355">
        <v>5449</v>
      </c>
      <c r="E1193" s="356" t="s">
        <v>2198</v>
      </c>
      <c r="F1193" s="356"/>
    </row>
    <row r="1194" spans="1:6" s="357" customFormat="1" ht="15" customHeight="1">
      <c r="A1194" s="355"/>
      <c r="B1194" s="355">
        <v>55</v>
      </c>
      <c r="C1194" s="355"/>
      <c r="D1194" s="355"/>
      <c r="E1194" s="356" t="s">
        <v>2199</v>
      </c>
      <c r="F1194" s="356"/>
    </row>
    <row r="1195" spans="1:6" s="357" customFormat="1" ht="15" customHeight="1">
      <c r="A1195" s="361"/>
      <c r="B1195" s="355"/>
      <c r="C1195" s="355">
        <v>551</v>
      </c>
      <c r="D1195" s="361"/>
      <c r="E1195" s="356" t="s">
        <v>2200</v>
      </c>
      <c r="F1195" s="356"/>
    </row>
    <row r="1196" spans="1:6" s="357" customFormat="1" ht="15" customHeight="1">
      <c r="A1196" s="355"/>
      <c r="B1196" s="355"/>
      <c r="C1196" s="355"/>
      <c r="D1196" s="355">
        <v>5511</v>
      </c>
      <c r="E1196" s="356" t="s">
        <v>2201</v>
      </c>
      <c r="F1196" s="356" t="s">
        <v>2202</v>
      </c>
    </row>
    <row r="1197" spans="1:6" s="357" customFormat="1" ht="15" customHeight="1">
      <c r="A1197" s="355"/>
      <c r="B1197" s="355"/>
      <c r="C1197" s="355"/>
      <c r="D1197" s="355">
        <v>5512</v>
      </c>
      <c r="E1197" s="356" t="s">
        <v>2203</v>
      </c>
      <c r="F1197" s="356" t="s">
        <v>2204</v>
      </c>
    </row>
    <row r="1198" spans="1:6" s="357" customFormat="1" ht="15" customHeight="1">
      <c r="A1198" s="355"/>
      <c r="B1198" s="355"/>
      <c r="C1198" s="355"/>
      <c r="D1198" s="355">
        <v>5513</v>
      </c>
      <c r="E1198" s="356" t="s">
        <v>2205</v>
      </c>
      <c r="F1198" s="356" t="s">
        <v>2206</v>
      </c>
    </row>
    <row r="1199" spans="1:6" s="357" customFormat="1" ht="15" customHeight="1">
      <c r="A1199" s="355"/>
      <c r="B1199" s="355"/>
      <c r="C1199" s="355">
        <v>552</v>
      </c>
      <c r="D1199" s="355"/>
      <c r="E1199" s="356" t="s">
        <v>2207</v>
      </c>
      <c r="F1199" s="356"/>
    </row>
    <row r="1200" spans="1:6" s="357" customFormat="1" ht="15" customHeight="1">
      <c r="A1200" s="355"/>
      <c r="B1200" s="355"/>
      <c r="C1200" s="355"/>
      <c r="D1200" s="355">
        <v>5521</v>
      </c>
      <c r="E1200" s="356" t="s">
        <v>2208</v>
      </c>
      <c r="F1200" s="356"/>
    </row>
    <row r="1201" spans="1:6" s="357" customFormat="1" ht="15" customHeight="1">
      <c r="A1201" s="355"/>
      <c r="B1201" s="355"/>
      <c r="C1201" s="355"/>
      <c r="D1201" s="355">
        <v>5522</v>
      </c>
      <c r="E1201" s="356" t="s">
        <v>2209</v>
      </c>
      <c r="F1201" s="356"/>
    </row>
    <row r="1202" spans="1:6" s="357" customFormat="1" ht="15" customHeight="1">
      <c r="A1202" s="355"/>
      <c r="B1202" s="355"/>
      <c r="C1202" s="355"/>
      <c r="D1202" s="355">
        <v>5523</v>
      </c>
      <c r="E1202" s="356" t="s">
        <v>2210</v>
      </c>
      <c r="F1202" s="356" t="s">
        <v>2211</v>
      </c>
    </row>
    <row r="1203" spans="1:6" s="357" customFormat="1" ht="15" customHeight="1">
      <c r="A1203" s="355"/>
      <c r="B1203" s="355"/>
      <c r="C1203" s="355">
        <v>553</v>
      </c>
      <c r="D1203" s="355"/>
      <c r="E1203" s="356" t="s">
        <v>2212</v>
      </c>
      <c r="F1203" s="356"/>
    </row>
    <row r="1204" spans="1:6" s="357" customFormat="1" ht="15" customHeight="1">
      <c r="A1204" s="355"/>
      <c r="B1204" s="355"/>
      <c r="C1204" s="355"/>
      <c r="D1204" s="355">
        <v>5531</v>
      </c>
      <c r="E1204" s="356" t="s">
        <v>2213</v>
      </c>
      <c r="F1204" s="356" t="s">
        <v>2214</v>
      </c>
    </row>
    <row r="1205" spans="1:6" s="357" customFormat="1" ht="15" customHeight="1">
      <c r="A1205" s="355"/>
      <c r="B1205" s="355"/>
      <c r="C1205" s="355"/>
      <c r="D1205" s="355">
        <v>5532</v>
      </c>
      <c r="E1205" s="356" t="s">
        <v>2215</v>
      </c>
      <c r="F1205" s="356"/>
    </row>
    <row r="1206" spans="1:6" s="357" customFormat="1" ht="15" customHeight="1">
      <c r="A1206" s="355"/>
      <c r="B1206" s="355"/>
      <c r="C1206" s="355"/>
      <c r="D1206" s="355">
        <v>5539</v>
      </c>
      <c r="E1206" s="356" t="s">
        <v>2216</v>
      </c>
      <c r="F1206" s="356" t="s">
        <v>2217</v>
      </c>
    </row>
    <row r="1207" spans="1:6" s="357" customFormat="1" ht="15" customHeight="1">
      <c r="A1207" s="355"/>
      <c r="B1207" s="355">
        <v>56</v>
      </c>
      <c r="C1207" s="355"/>
      <c r="D1207" s="355"/>
      <c r="E1207" s="356" t="s">
        <v>2218</v>
      </c>
      <c r="F1207" s="356"/>
    </row>
    <row r="1208" spans="1:6" s="357" customFormat="1" ht="15" customHeight="1">
      <c r="A1208" s="361"/>
      <c r="B1208" s="355"/>
      <c r="C1208" s="355">
        <v>561</v>
      </c>
      <c r="D1208" s="361"/>
      <c r="E1208" s="356" t="s">
        <v>2219</v>
      </c>
      <c r="F1208" s="356"/>
    </row>
    <row r="1209" spans="1:6" s="357" customFormat="1" ht="15" customHeight="1">
      <c r="A1209" s="355"/>
      <c r="B1209" s="355"/>
      <c r="C1209" s="355"/>
      <c r="D1209" s="355">
        <v>5611</v>
      </c>
      <c r="E1209" s="356" t="s">
        <v>2220</v>
      </c>
      <c r="F1209" s="356" t="s">
        <v>2221</v>
      </c>
    </row>
    <row r="1210" spans="1:6" s="357" customFormat="1" ht="15" customHeight="1">
      <c r="A1210" s="355"/>
      <c r="B1210" s="355"/>
      <c r="C1210" s="355"/>
      <c r="D1210" s="355">
        <v>5612</v>
      </c>
      <c r="E1210" s="356" t="s">
        <v>2222</v>
      </c>
      <c r="F1210" s="356" t="s">
        <v>2223</v>
      </c>
    </row>
    <row r="1211" spans="1:6" s="357" customFormat="1" ht="15" customHeight="1">
      <c r="A1211" s="355"/>
      <c r="B1211" s="355"/>
      <c r="C1211" s="355">
        <v>562</v>
      </c>
      <c r="D1211" s="355"/>
      <c r="E1211" s="356" t="s">
        <v>2224</v>
      </c>
      <c r="F1211" s="356" t="s">
        <v>2225</v>
      </c>
    </row>
    <row r="1212" spans="1:6" s="357" customFormat="1" ht="15" customHeight="1">
      <c r="A1212" s="355"/>
      <c r="B1212" s="355"/>
      <c r="C1212" s="355"/>
      <c r="D1212" s="355">
        <v>5621</v>
      </c>
      <c r="E1212" s="356" t="s">
        <v>2226</v>
      </c>
      <c r="F1212" s="356" t="s">
        <v>2227</v>
      </c>
    </row>
    <row r="1213" spans="1:6" s="357" customFormat="1" ht="15" customHeight="1">
      <c r="A1213" s="355"/>
      <c r="B1213" s="355"/>
      <c r="C1213" s="355"/>
      <c r="D1213" s="355">
        <v>5622</v>
      </c>
      <c r="E1213" s="356" t="s">
        <v>2228</v>
      </c>
      <c r="F1213" s="356" t="s">
        <v>2229</v>
      </c>
    </row>
    <row r="1214" spans="1:6" s="357" customFormat="1" ht="15" customHeight="1">
      <c r="A1214" s="355"/>
      <c r="B1214" s="355"/>
      <c r="C1214" s="356"/>
      <c r="D1214" s="355">
        <v>5623</v>
      </c>
      <c r="E1214" s="356" t="s">
        <v>2230</v>
      </c>
      <c r="F1214" s="356" t="s">
        <v>2231</v>
      </c>
    </row>
    <row r="1215" spans="1:6" s="357" customFormat="1" ht="15" customHeight="1">
      <c r="A1215" s="355"/>
      <c r="B1215" s="355"/>
      <c r="C1215" s="356"/>
      <c r="D1215" s="355">
        <v>5629</v>
      </c>
      <c r="E1215" s="356" t="s">
        <v>2232</v>
      </c>
      <c r="F1215" s="356"/>
    </row>
    <row r="1216" spans="1:6" s="357" customFormat="1" ht="15" customHeight="1">
      <c r="A1216" s="355"/>
      <c r="B1216" s="355"/>
      <c r="C1216" s="356">
        <v>563</v>
      </c>
      <c r="D1216" s="355"/>
      <c r="E1216" s="356" t="s">
        <v>2233</v>
      </c>
      <c r="F1216" s="356"/>
    </row>
    <row r="1217" spans="1:6" s="357" customFormat="1" ht="15" customHeight="1">
      <c r="A1217" s="355"/>
      <c r="B1217" s="355"/>
      <c r="C1217" s="355"/>
      <c r="D1217" s="355">
        <v>5631</v>
      </c>
      <c r="E1217" s="356" t="s">
        <v>2234</v>
      </c>
      <c r="F1217" s="356"/>
    </row>
    <row r="1218" spans="1:6" s="357" customFormat="1" ht="15" customHeight="1">
      <c r="A1218" s="355"/>
      <c r="B1218" s="355"/>
      <c r="C1218" s="355"/>
      <c r="D1218" s="355">
        <v>5632</v>
      </c>
      <c r="E1218" s="356" t="s">
        <v>2235</v>
      </c>
      <c r="F1218" s="356"/>
    </row>
    <row r="1219" spans="1:6" s="357" customFormat="1" ht="15" customHeight="1">
      <c r="A1219" s="355"/>
      <c r="B1219" s="355"/>
      <c r="C1219" s="355"/>
      <c r="D1219" s="355">
        <v>5639</v>
      </c>
      <c r="E1219" s="356" t="s">
        <v>2236</v>
      </c>
      <c r="F1219" s="356" t="s">
        <v>2237</v>
      </c>
    </row>
    <row r="1220" spans="1:6" s="357" customFormat="1" ht="15" customHeight="1">
      <c r="A1220" s="355"/>
      <c r="B1220" s="355">
        <v>57</v>
      </c>
      <c r="C1220" s="355"/>
      <c r="D1220" s="355"/>
      <c r="E1220" s="356" t="s">
        <v>2238</v>
      </c>
      <c r="F1220" s="356"/>
    </row>
    <row r="1221" spans="1:6" s="357" customFormat="1" ht="15" customHeight="1">
      <c r="A1221" s="355"/>
      <c r="B1221" s="355"/>
      <c r="C1221" s="355">
        <v>571</v>
      </c>
      <c r="D1221" s="355">
        <v>5710</v>
      </c>
      <c r="E1221" s="356" t="s">
        <v>2239</v>
      </c>
      <c r="F1221" s="356" t="s">
        <v>2240</v>
      </c>
    </row>
    <row r="1222" spans="1:6" s="357" customFormat="1" ht="15" customHeight="1">
      <c r="A1222" s="361"/>
      <c r="B1222" s="355"/>
      <c r="C1222" s="355">
        <v>572</v>
      </c>
      <c r="D1222" s="355">
        <v>5720</v>
      </c>
      <c r="E1222" s="356" t="s">
        <v>2241</v>
      </c>
      <c r="F1222" s="356" t="s">
        <v>2242</v>
      </c>
    </row>
    <row r="1223" spans="1:6" s="357" customFormat="1" ht="15" customHeight="1">
      <c r="A1223" s="361"/>
      <c r="B1223" s="355">
        <v>58</v>
      </c>
      <c r="C1223" s="355"/>
      <c r="D1223" s="355"/>
      <c r="E1223" s="356" t="s">
        <v>2243</v>
      </c>
      <c r="F1223" s="356"/>
    </row>
    <row r="1224" spans="1:6" s="357" customFormat="1" ht="15" customHeight="1">
      <c r="A1224" s="361"/>
      <c r="B1224" s="355"/>
      <c r="C1224" s="355">
        <v>581</v>
      </c>
      <c r="D1224" s="355">
        <v>5810</v>
      </c>
      <c r="E1224" s="356" t="s">
        <v>2244</v>
      </c>
      <c r="F1224" s="356" t="s">
        <v>2245</v>
      </c>
    </row>
    <row r="1225" spans="1:6" s="357" customFormat="1" ht="15" customHeight="1">
      <c r="A1225" s="361"/>
      <c r="B1225" s="355"/>
      <c r="C1225" s="355">
        <v>582</v>
      </c>
      <c r="D1225" s="355"/>
      <c r="E1225" s="356" t="s">
        <v>2246</v>
      </c>
      <c r="F1225" s="356" t="s">
        <v>2247</v>
      </c>
    </row>
    <row r="1226" spans="1:6" s="357" customFormat="1" ht="15" customHeight="1">
      <c r="A1226" s="361"/>
      <c r="B1226" s="355"/>
      <c r="C1226" s="355"/>
      <c r="D1226" s="355">
        <v>5821</v>
      </c>
      <c r="E1226" s="356" t="s">
        <v>2248</v>
      </c>
      <c r="F1226" s="356"/>
    </row>
    <row r="1227" spans="1:6" s="357" customFormat="1" ht="15" customHeight="1">
      <c r="A1227" s="361"/>
      <c r="B1227" s="355"/>
      <c r="C1227" s="355"/>
      <c r="D1227" s="355">
        <v>5822</v>
      </c>
      <c r="E1227" s="356" t="s">
        <v>2249</v>
      </c>
      <c r="F1227" s="356"/>
    </row>
    <row r="1228" spans="1:6" s="357" customFormat="1" ht="15" customHeight="1">
      <c r="A1228" s="361"/>
      <c r="B1228" s="355"/>
      <c r="C1228" s="355"/>
      <c r="D1228" s="355">
        <v>5829</v>
      </c>
      <c r="E1228" s="356" t="s">
        <v>2250</v>
      </c>
      <c r="F1228" s="356"/>
    </row>
    <row r="1229" spans="1:6" s="357" customFormat="1" ht="15" customHeight="1">
      <c r="A1229" s="361"/>
      <c r="B1229" s="355">
        <v>59</v>
      </c>
      <c r="C1229" s="355"/>
      <c r="D1229" s="355"/>
      <c r="E1229" s="356" t="s">
        <v>2251</v>
      </c>
      <c r="F1229" s="356" t="s">
        <v>2252</v>
      </c>
    </row>
    <row r="1230" spans="1:6" s="357" customFormat="1" ht="15" customHeight="1">
      <c r="A1230" s="361"/>
      <c r="B1230" s="355"/>
      <c r="C1230" s="355">
        <v>591</v>
      </c>
      <c r="D1230" s="355">
        <v>5910</v>
      </c>
      <c r="E1230" s="356" t="s">
        <v>2253</v>
      </c>
      <c r="F1230" s="356"/>
    </row>
    <row r="1231" spans="1:6" s="357" customFormat="1" ht="15" customHeight="1">
      <c r="A1231" s="355"/>
      <c r="B1231" s="355"/>
      <c r="C1231" s="355">
        <v>592</v>
      </c>
      <c r="D1231" s="355">
        <v>5920</v>
      </c>
      <c r="E1231" s="356" t="s">
        <v>2254</v>
      </c>
      <c r="F1231" s="356" t="s">
        <v>2255</v>
      </c>
    </row>
    <row r="1232" spans="1:6" s="357" customFormat="1" ht="15" customHeight="1">
      <c r="A1232" s="355"/>
      <c r="B1232" s="355"/>
      <c r="C1232" s="355">
        <v>593</v>
      </c>
      <c r="D1232" s="355">
        <v>5930</v>
      </c>
      <c r="E1232" s="356" t="s">
        <v>2256</v>
      </c>
      <c r="F1232" s="356" t="s">
        <v>2257</v>
      </c>
    </row>
    <row r="1233" spans="1:6" s="357" customFormat="1" ht="15" customHeight="1">
      <c r="A1233" s="355"/>
      <c r="B1233" s="355"/>
      <c r="C1233" s="355">
        <v>594</v>
      </c>
      <c r="D1233" s="355"/>
      <c r="E1233" s="356" t="s">
        <v>2258</v>
      </c>
      <c r="F1233" s="356" t="s">
        <v>2259</v>
      </c>
    </row>
    <row r="1234" spans="1:6" s="357" customFormat="1" ht="15" customHeight="1">
      <c r="A1234" s="355"/>
      <c r="B1234" s="355"/>
      <c r="C1234" s="355"/>
      <c r="D1234" s="355">
        <v>5941</v>
      </c>
      <c r="E1234" s="356" t="s">
        <v>2260</v>
      </c>
      <c r="F1234" s="356"/>
    </row>
    <row r="1235" spans="1:6" s="357" customFormat="1" ht="15" customHeight="1">
      <c r="A1235" s="355"/>
      <c r="B1235" s="355"/>
      <c r="C1235" s="355"/>
      <c r="D1235" s="355">
        <v>5942</v>
      </c>
      <c r="E1235" s="356" t="s">
        <v>2261</v>
      </c>
      <c r="F1235" s="356"/>
    </row>
    <row r="1236" spans="1:6" s="357" customFormat="1" ht="15" customHeight="1">
      <c r="A1236" s="355"/>
      <c r="B1236" s="355"/>
      <c r="C1236" s="355"/>
      <c r="D1236" s="355">
        <v>5949</v>
      </c>
      <c r="E1236" s="356" t="s">
        <v>2262</v>
      </c>
      <c r="F1236" s="356"/>
    </row>
    <row r="1237" spans="1:6" s="357" customFormat="1" ht="15" customHeight="1">
      <c r="A1237" s="355"/>
      <c r="B1237" s="355"/>
      <c r="C1237" s="355">
        <v>595</v>
      </c>
      <c r="D1237" s="355"/>
      <c r="E1237" s="356" t="s">
        <v>2263</v>
      </c>
      <c r="F1237" s="356"/>
    </row>
    <row r="1238" spans="1:6" s="357" customFormat="1" ht="15" customHeight="1">
      <c r="A1238" s="355"/>
      <c r="B1238" s="355"/>
      <c r="C1238" s="355"/>
      <c r="D1238" s="355">
        <v>5951</v>
      </c>
      <c r="E1238" s="356" t="s">
        <v>2264</v>
      </c>
      <c r="F1238" s="356" t="s">
        <v>2265</v>
      </c>
    </row>
    <row r="1239" spans="1:6" s="357" customFormat="1" ht="15" customHeight="1">
      <c r="A1239" s="355"/>
      <c r="B1239" s="355"/>
      <c r="C1239" s="355"/>
      <c r="D1239" s="355">
        <v>5952</v>
      </c>
      <c r="E1239" s="356" t="s">
        <v>2266</v>
      </c>
      <c r="F1239" s="356" t="s">
        <v>2267</v>
      </c>
    </row>
    <row r="1240" spans="1:6" s="357" customFormat="1" ht="15" customHeight="1">
      <c r="A1240" s="355"/>
      <c r="B1240" s="355"/>
      <c r="C1240" s="355"/>
      <c r="D1240" s="355">
        <v>5959</v>
      </c>
      <c r="E1240" s="356" t="s">
        <v>2268</v>
      </c>
      <c r="F1240" s="356" t="s">
        <v>2269</v>
      </c>
    </row>
    <row r="1241" spans="1:6" s="357" customFormat="1" ht="15" customHeight="1">
      <c r="A1241" s="355"/>
      <c r="B1241" s="355"/>
      <c r="C1241" s="355">
        <v>596</v>
      </c>
      <c r="D1241" s="355">
        <v>5960</v>
      </c>
      <c r="E1241" s="356" t="s">
        <v>2270</v>
      </c>
      <c r="F1241" s="356"/>
    </row>
    <row r="1242" spans="1:6" s="357" customFormat="1" ht="15" customHeight="1">
      <c r="A1242" s="355"/>
      <c r="B1242" s="355"/>
      <c r="C1242" s="355">
        <v>599</v>
      </c>
      <c r="D1242" s="355">
        <v>5990</v>
      </c>
      <c r="E1242" s="356" t="s">
        <v>2271</v>
      </c>
      <c r="F1242" s="356"/>
    </row>
    <row r="1243" spans="1:6" s="357" customFormat="1" ht="15" customHeight="1">
      <c r="A1243" s="355"/>
      <c r="B1243" s="355">
        <v>60</v>
      </c>
      <c r="C1243" s="355"/>
      <c r="D1243" s="355"/>
      <c r="E1243" s="356" t="s">
        <v>2272</v>
      </c>
      <c r="F1243" s="356"/>
    </row>
    <row r="1244" spans="1:6" s="357" customFormat="1" ht="27.75" customHeight="1">
      <c r="A1244" s="361"/>
      <c r="B1244" s="355"/>
      <c r="C1244" s="355">
        <v>601</v>
      </c>
      <c r="D1244" s="355">
        <v>6010</v>
      </c>
      <c r="E1244" s="356" t="s">
        <v>2273</v>
      </c>
      <c r="F1244" s="356" t="s">
        <v>2274</v>
      </c>
    </row>
    <row r="1245" spans="1:6" s="357" customFormat="1" ht="15" customHeight="1">
      <c r="A1245" s="355"/>
      <c r="B1245" s="355"/>
      <c r="C1245" s="355">
        <v>602</v>
      </c>
      <c r="D1245" s="355">
        <v>6020</v>
      </c>
      <c r="E1245" s="356" t="s">
        <v>2275</v>
      </c>
      <c r="F1245" s="356" t="s">
        <v>2276</v>
      </c>
    </row>
    <row r="1246" spans="1:6" s="357" customFormat="1" ht="15" customHeight="1">
      <c r="A1246" s="355"/>
      <c r="B1246" s="355"/>
      <c r="C1246" s="355">
        <v>609</v>
      </c>
      <c r="D1246" s="355">
        <v>6090</v>
      </c>
      <c r="E1246" s="356" t="s">
        <v>2277</v>
      </c>
      <c r="F1246" s="356" t="s">
        <v>2278</v>
      </c>
    </row>
    <row r="1247" spans="1:6" s="357" customFormat="1" ht="15" customHeight="1">
      <c r="A1247" s="355" t="s">
        <v>2279</v>
      </c>
      <c r="B1247" s="355"/>
      <c r="C1247" s="355"/>
      <c r="D1247" s="355"/>
      <c r="E1247" s="356" t="s">
        <v>2280</v>
      </c>
      <c r="F1247" s="356" t="s">
        <v>2281</v>
      </c>
    </row>
    <row r="1248" spans="1:6" s="357" customFormat="1" ht="27.75" customHeight="1">
      <c r="A1248" s="355"/>
      <c r="B1248" s="355">
        <v>61</v>
      </c>
      <c r="C1248" s="355"/>
      <c r="D1248" s="355"/>
      <c r="E1248" s="356" t="s">
        <v>2282</v>
      </c>
      <c r="F1248" s="356" t="s">
        <v>2283</v>
      </c>
    </row>
    <row r="1249" spans="1:6" s="357" customFormat="1" ht="15" customHeight="1">
      <c r="A1249" s="361"/>
      <c r="B1249" s="355"/>
      <c r="C1249" s="355">
        <v>611</v>
      </c>
      <c r="D1249" s="355">
        <v>6110</v>
      </c>
      <c r="E1249" s="356" t="s">
        <v>2284</v>
      </c>
      <c r="F1249" s="356" t="s">
        <v>2285</v>
      </c>
    </row>
    <row r="1250" spans="1:6" s="357" customFormat="1" ht="15" customHeight="1">
      <c r="A1250" s="355"/>
      <c r="B1250" s="355"/>
      <c r="C1250" s="355">
        <v>612</v>
      </c>
      <c r="D1250" s="355"/>
      <c r="E1250" s="356" t="s">
        <v>2286</v>
      </c>
      <c r="F1250" s="356" t="s">
        <v>2287</v>
      </c>
    </row>
    <row r="1251" spans="1:6" s="357" customFormat="1" ht="29.25" customHeight="1">
      <c r="A1251" s="355"/>
      <c r="B1251" s="355"/>
      <c r="C1251" s="355"/>
      <c r="D1251" s="355">
        <v>6121</v>
      </c>
      <c r="E1251" s="356" t="s">
        <v>2288</v>
      </c>
      <c r="F1251" s="356" t="s">
        <v>2289</v>
      </c>
    </row>
    <row r="1252" spans="1:6" s="357" customFormat="1" ht="15" customHeight="1">
      <c r="A1252" s="355"/>
      <c r="B1252" s="355"/>
      <c r="C1252" s="355"/>
      <c r="D1252" s="355">
        <v>6129</v>
      </c>
      <c r="E1252" s="356" t="s">
        <v>2290</v>
      </c>
      <c r="F1252" s="356"/>
    </row>
    <row r="1253" spans="1:6" s="357" customFormat="1" ht="15" customHeight="1">
      <c r="A1253" s="355"/>
      <c r="B1253" s="355"/>
      <c r="C1253" s="355">
        <v>613</v>
      </c>
      <c r="D1253" s="355">
        <v>6130</v>
      </c>
      <c r="E1253" s="356" t="s">
        <v>2291</v>
      </c>
      <c r="F1253" s="356" t="s">
        <v>2292</v>
      </c>
    </row>
    <row r="1254" spans="1:6" s="357" customFormat="1" ht="27" customHeight="1">
      <c r="A1254" s="355"/>
      <c r="B1254" s="355"/>
      <c r="C1254" s="355">
        <v>614</v>
      </c>
      <c r="D1254" s="355">
        <v>6140</v>
      </c>
      <c r="E1254" s="356" t="s">
        <v>2293</v>
      </c>
      <c r="F1254" s="356" t="s">
        <v>2294</v>
      </c>
    </row>
    <row r="1255" spans="1:6" s="357" customFormat="1" ht="15" customHeight="1">
      <c r="A1255" s="355"/>
      <c r="B1255" s="355"/>
      <c r="C1255" s="355">
        <v>619</v>
      </c>
      <c r="D1255" s="355">
        <v>6190</v>
      </c>
      <c r="E1255" s="356" t="s">
        <v>2295</v>
      </c>
      <c r="F1255" s="356" t="s">
        <v>2296</v>
      </c>
    </row>
    <row r="1256" spans="1:6" s="357" customFormat="1" ht="15" customHeight="1">
      <c r="A1256" s="355"/>
      <c r="B1256" s="355">
        <v>62</v>
      </c>
      <c r="C1256" s="355"/>
      <c r="D1256" s="355"/>
      <c r="E1256" s="356" t="s">
        <v>2297</v>
      </c>
      <c r="F1256" s="356" t="s">
        <v>2298</v>
      </c>
    </row>
    <row r="1257" spans="1:6" s="357" customFormat="1" ht="15" customHeight="1">
      <c r="A1257" s="355"/>
      <c r="B1257" s="355"/>
      <c r="C1257" s="355">
        <v>621</v>
      </c>
      <c r="D1257" s="355">
        <v>6210</v>
      </c>
      <c r="E1257" s="356" t="s">
        <v>2299</v>
      </c>
      <c r="F1257" s="356" t="s">
        <v>2300</v>
      </c>
    </row>
    <row r="1258" spans="1:6" s="357" customFormat="1" ht="15" customHeight="1">
      <c r="A1258" s="355"/>
      <c r="B1258" s="355"/>
      <c r="C1258" s="355">
        <v>622</v>
      </c>
      <c r="D1258" s="355">
        <v>6220</v>
      </c>
      <c r="E1258" s="356" t="s">
        <v>2301</v>
      </c>
      <c r="F1258" s="356" t="s">
        <v>2302</v>
      </c>
    </row>
    <row r="1259" spans="1:6" s="357" customFormat="1" ht="15" customHeight="1">
      <c r="A1259" s="355"/>
      <c r="B1259" s="355"/>
      <c r="C1259" s="355">
        <v>623</v>
      </c>
      <c r="D1259" s="355"/>
      <c r="E1259" s="356" t="s">
        <v>2303</v>
      </c>
      <c r="F1259" s="356" t="s">
        <v>2304</v>
      </c>
    </row>
    <row r="1260" spans="1:6" s="357" customFormat="1" ht="15" customHeight="1">
      <c r="A1260" s="355"/>
      <c r="B1260" s="355"/>
      <c r="C1260" s="355"/>
      <c r="D1260" s="355">
        <v>6231</v>
      </c>
      <c r="E1260" s="356" t="s">
        <v>2305</v>
      </c>
      <c r="F1260" s="356"/>
    </row>
    <row r="1261" spans="1:6" s="357" customFormat="1" ht="15" customHeight="1">
      <c r="A1261" s="355"/>
      <c r="B1261" s="355"/>
      <c r="C1261" s="355"/>
      <c r="D1261" s="355">
        <v>6232</v>
      </c>
      <c r="E1261" s="356" t="s">
        <v>2306</v>
      </c>
      <c r="F1261" s="356"/>
    </row>
    <row r="1262" spans="1:6" s="357" customFormat="1" ht="15" customHeight="1">
      <c r="A1262" s="355"/>
      <c r="B1262" s="355"/>
      <c r="C1262" s="355"/>
      <c r="D1262" s="355">
        <v>6233</v>
      </c>
      <c r="E1262" s="356" t="s">
        <v>2307</v>
      </c>
      <c r="F1262" s="356"/>
    </row>
    <row r="1263" spans="1:6" s="357" customFormat="1" ht="15" customHeight="1">
      <c r="A1263" s="355"/>
      <c r="B1263" s="355"/>
      <c r="C1263" s="355"/>
      <c r="D1263" s="355">
        <v>6239</v>
      </c>
      <c r="E1263" s="356" t="s">
        <v>2308</v>
      </c>
      <c r="F1263" s="356"/>
    </row>
    <row r="1264" spans="1:6" s="357" customFormat="1" ht="15" customHeight="1">
      <c r="A1264" s="355"/>
      <c r="B1264" s="355"/>
      <c r="C1264" s="355">
        <v>624</v>
      </c>
      <c r="D1264" s="355"/>
      <c r="E1264" s="356" t="s">
        <v>2309</v>
      </c>
      <c r="F1264" s="356"/>
    </row>
    <row r="1265" spans="1:6" s="357" customFormat="1" ht="15" customHeight="1">
      <c r="A1265" s="355"/>
      <c r="B1265" s="355"/>
      <c r="C1265" s="355"/>
      <c r="D1265" s="355">
        <v>6241</v>
      </c>
      <c r="E1265" s="356" t="s">
        <v>2310</v>
      </c>
      <c r="F1265" s="356" t="s">
        <v>2311</v>
      </c>
    </row>
    <row r="1266" spans="1:6" s="357" customFormat="1" ht="15" customHeight="1">
      <c r="A1266" s="355"/>
      <c r="B1266" s="355"/>
      <c r="C1266" s="355"/>
      <c r="D1266" s="355">
        <v>6242</v>
      </c>
      <c r="E1266" s="356" t="s">
        <v>2312</v>
      </c>
      <c r="F1266" s="356" t="s">
        <v>2313</v>
      </c>
    </row>
    <row r="1267" spans="1:6" s="357" customFormat="1" ht="15" customHeight="1">
      <c r="A1267" s="355"/>
      <c r="B1267" s="355"/>
      <c r="C1267" s="355">
        <v>629</v>
      </c>
      <c r="D1267" s="355"/>
      <c r="E1267" s="356" t="s">
        <v>2314</v>
      </c>
      <c r="F1267" s="356"/>
    </row>
    <row r="1268" spans="1:6" s="357" customFormat="1" ht="15" customHeight="1">
      <c r="A1268" s="355"/>
      <c r="B1268" s="355"/>
      <c r="C1268" s="355"/>
      <c r="D1268" s="355">
        <v>6291</v>
      </c>
      <c r="E1268" s="356" t="s">
        <v>2315</v>
      </c>
      <c r="F1268" s="356" t="s">
        <v>2316</v>
      </c>
    </row>
    <row r="1269" spans="1:6" s="357" customFormat="1" ht="15" customHeight="1">
      <c r="A1269" s="355"/>
      <c r="B1269" s="355"/>
      <c r="C1269" s="355"/>
      <c r="D1269" s="355">
        <v>6299</v>
      </c>
      <c r="E1269" s="356" t="s">
        <v>2317</v>
      </c>
      <c r="F1269" s="356"/>
    </row>
    <row r="1270" spans="1:6" s="357" customFormat="1" ht="15" customHeight="1">
      <c r="A1270" s="355" t="s">
        <v>2318</v>
      </c>
      <c r="B1270" s="355"/>
      <c r="C1270" s="355"/>
      <c r="D1270" s="355"/>
      <c r="E1270" s="356" t="s">
        <v>2319</v>
      </c>
      <c r="F1270" s="356" t="s">
        <v>2320</v>
      </c>
    </row>
    <row r="1271" spans="1:6" s="357" customFormat="1" ht="15" customHeight="1">
      <c r="A1271" s="355"/>
      <c r="B1271" s="355">
        <v>63</v>
      </c>
      <c r="C1271" s="355"/>
      <c r="D1271" s="355"/>
      <c r="E1271" s="356" t="s">
        <v>2321</v>
      </c>
      <c r="F1271" s="356"/>
    </row>
    <row r="1272" spans="1:6" s="357" customFormat="1" ht="15" customHeight="1">
      <c r="A1272" s="355"/>
      <c r="B1272" s="355"/>
      <c r="C1272" s="355">
        <v>631</v>
      </c>
      <c r="D1272" s="355"/>
      <c r="E1272" s="356" t="s">
        <v>2322</v>
      </c>
      <c r="F1272" s="356" t="s">
        <v>2323</v>
      </c>
    </row>
    <row r="1273" spans="1:6" s="357" customFormat="1" ht="15" customHeight="1">
      <c r="A1273" s="355"/>
      <c r="B1273" s="355"/>
      <c r="C1273" s="355"/>
      <c r="D1273" s="355">
        <v>6311</v>
      </c>
      <c r="E1273" s="356" t="s">
        <v>2324</v>
      </c>
      <c r="F1273" s="356" t="s">
        <v>2325</v>
      </c>
    </row>
    <row r="1274" spans="1:6" s="357" customFormat="1" ht="15" customHeight="1">
      <c r="A1274" s="355"/>
      <c r="B1274" s="355"/>
      <c r="C1274" s="355"/>
      <c r="D1274" s="355">
        <v>6312</v>
      </c>
      <c r="E1274" s="356" t="s">
        <v>2326</v>
      </c>
      <c r="F1274" s="356" t="s">
        <v>2327</v>
      </c>
    </row>
    <row r="1275" spans="1:6" s="357" customFormat="1" ht="15" customHeight="1">
      <c r="A1275" s="355"/>
      <c r="B1275" s="355"/>
      <c r="C1275" s="355"/>
      <c r="D1275" s="355">
        <v>6319</v>
      </c>
      <c r="E1275" s="356" t="s">
        <v>2328</v>
      </c>
      <c r="F1275" s="356" t="s">
        <v>2329</v>
      </c>
    </row>
    <row r="1276" spans="1:6" s="357" customFormat="1" ht="15" customHeight="1">
      <c r="A1276" s="355"/>
      <c r="B1276" s="355"/>
      <c r="C1276" s="355">
        <v>632</v>
      </c>
      <c r="D1276" s="355"/>
      <c r="E1276" s="356" t="s">
        <v>2330</v>
      </c>
      <c r="F1276" s="356"/>
    </row>
    <row r="1277" spans="1:6" s="357" customFormat="1" ht="15" customHeight="1">
      <c r="A1277" s="355"/>
      <c r="B1277" s="355"/>
      <c r="C1277" s="355"/>
      <c r="D1277" s="355">
        <v>6321</v>
      </c>
      <c r="E1277" s="356" t="s">
        <v>2331</v>
      </c>
      <c r="F1277" s="356" t="s">
        <v>2332</v>
      </c>
    </row>
    <row r="1278" spans="1:6" s="357" customFormat="1" ht="15" customHeight="1">
      <c r="A1278" s="355"/>
      <c r="B1278" s="355"/>
      <c r="C1278" s="355"/>
      <c r="D1278" s="355">
        <v>6322</v>
      </c>
      <c r="E1278" s="356" t="s">
        <v>2333</v>
      </c>
      <c r="F1278" s="356" t="s">
        <v>2334</v>
      </c>
    </row>
    <row r="1279" spans="1:6" s="357" customFormat="1" ht="15" customHeight="1">
      <c r="A1279" s="355"/>
      <c r="B1279" s="355"/>
      <c r="C1279" s="355">
        <v>633</v>
      </c>
      <c r="D1279" s="355"/>
      <c r="E1279" s="356" t="s">
        <v>2335</v>
      </c>
      <c r="F1279" s="356" t="s">
        <v>2336</v>
      </c>
    </row>
    <row r="1280" spans="1:6" s="357" customFormat="1" ht="15" customHeight="1">
      <c r="A1280" s="355"/>
      <c r="B1280" s="355"/>
      <c r="C1280" s="355"/>
      <c r="D1280" s="355">
        <v>6331</v>
      </c>
      <c r="E1280" s="356" t="s">
        <v>2337</v>
      </c>
      <c r="F1280" s="356"/>
    </row>
    <row r="1281" spans="1:6" s="357" customFormat="1" ht="15" customHeight="1">
      <c r="A1281" s="355"/>
      <c r="B1281" s="355"/>
      <c r="C1281" s="356"/>
      <c r="D1281" s="355">
        <v>6339</v>
      </c>
      <c r="E1281" s="356" t="s">
        <v>2338</v>
      </c>
      <c r="F1281" s="356"/>
    </row>
    <row r="1282" spans="1:6" s="357" customFormat="1" ht="15" customHeight="1">
      <c r="A1282" s="355"/>
      <c r="B1282" s="355">
        <v>64</v>
      </c>
      <c r="C1282" s="356"/>
      <c r="D1282" s="355"/>
      <c r="E1282" s="356" t="s">
        <v>2339</v>
      </c>
      <c r="F1282" s="356"/>
    </row>
    <row r="1283" spans="1:6" s="357" customFormat="1" ht="15" customHeight="1">
      <c r="A1283" s="355"/>
      <c r="B1283" s="355"/>
      <c r="C1283" s="355">
        <v>641</v>
      </c>
      <c r="D1283" s="355">
        <v>6410</v>
      </c>
      <c r="E1283" s="356" t="s">
        <v>2340</v>
      </c>
      <c r="F1283" s="356" t="s">
        <v>2341</v>
      </c>
    </row>
    <row r="1284" spans="1:6" s="357" customFormat="1" ht="31.5" customHeight="1">
      <c r="A1284" s="355"/>
      <c r="B1284" s="355"/>
      <c r="C1284" s="355">
        <v>642</v>
      </c>
      <c r="D1284" s="355"/>
      <c r="E1284" s="356" t="s">
        <v>2342</v>
      </c>
      <c r="F1284" s="356" t="s">
        <v>2343</v>
      </c>
    </row>
    <row r="1285" spans="1:6" s="357" customFormat="1" ht="15" customHeight="1">
      <c r="A1285" s="355"/>
      <c r="B1285" s="355"/>
      <c r="C1285" s="355"/>
      <c r="D1285" s="355">
        <v>6421</v>
      </c>
      <c r="E1285" s="356" t="s">
        <v>2344</v>
      </c>
      <c r="F1285" s="356"/>
    </row>
    <row r="1286" spans="1:6" s="357" customFormat="1" ht="15" customHeight="1">
      <c r="A1286" s="355"/>
      <c r="B1286" s="355"/>
      <c r="C1286" s="355"/>
      <c r="D1286" s="355">
        <v>6422</v>
      </c>
      <c r="E1286" s="356" t="s">
        <v>2345</v>
      </c>
      <c r="F1286" s="356" t="s">
        <v>2346</v>
      </c>
    </row>
    <row r="1287" spans="1:6" s="357" customFormat="1" ht="15" customHeight="1">
      <c r="A1287" s="355"/>
      <c r="B1287" s="355"/>
      <c r="C1287" s="355"/>
      <c r="D1287" s="355">
        <v>6429</v>
      </c>
      <c r="E1287" s="356" t="s">
        <v>2347</v>
      </c>
      <c r="F1287" s="356"/>
    </row>
    <row r="1288" spans="1:6" s="357" customFormat="1" ht="15" customHeight="1">
      <c r="A1288" s="355"/>
      <c r="B1288" s="355"/>
      <c r="C1288" s="355">
        <v>643</v>
      </c>
      <c r="D1288" s="355"/>
      <c r="E1288" s="356" t="s">
        <v>2348</v>
      </c>
      <c r="F1288" s="356"/>
    </row>
    <row r="1289" spans="1:6" s="357" customFormat="1" ht="15" customHeight="1">
      <c r="A1289" s="355"/>
      <c r="B1289" s="355"/>
      <c r="C1289" s="355"/>
      <c r="D1289" s="355">
        <v>6431</v>
      </c>
      <c r="E1289" s="356" t="s">
        <v>2349</v>
      </c>
      <c r="F1289" s="356" t="s">
        <v>2350</v>
      </c>
    </row>
    <row r="1290" spans="1:6" s="357" customFormat="1" ht="30" customHeight="1">
      <c r="A1290" s="355"/>
      <c r="B1290" s="355"/>
      <c r="C1290" s="355"/>
      <c r="D1290" s="355">
        <v>6432</v>
      </c>
      <c r="E1290" s="356" t="s">
        <v>2351</v>
      </c>
      <c r="F1290" s="356" t="s">
        <v>2352</v>
      </c>
    </row>
    <row r="1291" spans="1:6" s="357" customFormat="1" ht="29.25" customHeight="1">
      <c r="A1291" s="355"/>
      <c r="B1291" s="355"/>
      <c r="C1291" s="355"/>
      <c r="D1291" s="355">
        <v>6433</v>
      </c>
      <c r="E1291" s="356" t="s">
        <v>2353</v>
      </c>
      <c r="F1291" s="356" t="s">
        <v>2354</v>
      </c>
    </row>
    <row r="1292" spans="1:6" s="357" customFormat="1" ht="16.5" customHeight="1">
      <c r="A1292" s="355"/>
      <c r="B1292" s="355"/>
      <c r="C1292" s="355"/>
      <c r="D1292" s="355">
        <v>6434</v>
      </c>
      <c r="E1292" s="356" t="s">
        <v>2355</v>
      </c>
      <c r="F1292" s="356" t="s">
        <v>2356</v>
      </c>
    </row>
    <row r="1293" spans="1:6" s="357" customFormat="1" ht="15" customHeight="1">
      <c r="A1293" s="355"/>
      <c r="B1293" s="355"/>
      <c r="C1293" s="355"/>
      <c r="D1293" s="355">
        <v>6439</v>
      </c>
      <c r="E1293" s="356" t="s">
        <v>2357</v>
      </c>
      <c r="F1293" s="356"/>
    </row>
    <row r="1294" spans="1:6" s="357" customFormat="1" ht="15" customHeight="1">
      <c r="A1294" s="355"/>
      <c r="B1294" s="355"/>
      <c r="C1294" s="355">
        <v>644</v>
      </c>
      <c r="D1294" s="355">
        <v>6440</v>
      </c>
      <c r="E1294" s="356" t="s">
        <v>2358</v>
      </c>
      <c r="F1294" s="356" t="s">
        <v>2359</v>
      </c>
    </row>
    <row r="1295" spans="1:6" s="357" customFormat="1" ht="15" customHeight="1">
      <c r="A1295" s="355"/>
      <c r="B1295" s="355"/>
      <c r="C1295" s="355">
        <v>645</v>
      </c>
      <c r="D1295" s="355">
        <v>6450</v>
      </c>
      <c r="E1295" s="356" t="s">
        <v>2360</v>
      </c>
      <c r="F1295" s="356" t="s">
        <v>2361</v>
      </c>
    </row>
    <row r="1296" spans="1:6" s="357" customFormat="1" ht="15" customHeight="1">
      <c r="A1296" s="355"/>
      <c r="B1296" s="355"/>
      <c r="C1296" s="355">
        <v>649</v>
      </c>
      <c r="D1296" s="355">
        <v>6490</v>
      </c>
      <c r="E1296" s="356" t="s">
        <v>2362</v>
      </c>
      <c r="F1296" s="356" t="s">
        <v>2363</v>
      </c>
    </row>
    <row r="1297" spans="1:6" s="357" customFormat="1" ht="15" customHeight="1">
      <c r="A1297" s="355"/>
      <c r="B1297" s="355">
        <v>65</v>
      </c>
      <c r="C1297" s="355"/>
      <c r="D1297" s="355"/>
      <c r="E1297" s="356" t="s">
        <v>2364</v>
      </c>
      <c r="F1297" s="356" t="s">
        <v>2365</v>
      </c>
    </row>
    <row r="1298" spans="1:6" s="357" customFormat="1" ht="15" customHeight="1">
      <c r="A1298" s="355"/>
      <c r="B1298" s="355"/>
      <c r="C1298" s="355">
        <v>651</v>
      </c>
      <c r="D1298" s="355"/>
      <c r="E1298" s="356" t="s">
        <v>2366</v>
      </c>
      <c r="F1298" s="356"/>
    </row>
    <row r="1299" spans="1:6" s="357" customFormat="1" ht="15" customHeight="1">
      <c r="A1299" s="355"/>
      <c r="B1299" s="355"/>
      <c r="C1299" s="355"/>
      <c r="D1299" s="355">
        <v>6511</v>
      </c>
      <c r="E1299" s="356" t="s">
        <v>2367</v>
      </c>
      <c r="F1299" s="356" t="s">
        <v>2368</v>
      </c>
    </row>
    <row r="1300" spans="1:6" s="357" customFormat="1" ht="15" customHeight="1">
      <c r="A1300" s="355"/>
      <c r="B1300" s="355"/>
      <c r="C1300" s="355"/>
      <c r="D1300" s="355">
        <v>6512</v>
      </c>
      <c r="E1300" s="356" t="s">
        <v>2369</v>
      </c>
      <c r="F1300" s="356" t="s">
        <v>2370</v>
      </c>
    </row>
    <row r="1301" spans="1:6" s="357" customFormat="1" ht="15" customHeight="1">
      <c r="A1301" s="355"/>
      <c r="B1301" s="355"/>
      <c r="C1301" s="355"/>
      <c r="D1301" s="355">
        <v>6513</v>
      </c>
      <c r="E1301" s="356" t="s">
        <v>2371</v>
      </c>
      <c r="F1301" s="356" t="s">
        <v>2372</v>
      </c>
    </row>
    <row r="1302" spans="1:6" s="357" customFormat="1" ht="15" customHeight="1">
      <c r="A1302" s="355"/>
      <c r="B1302" s="355"/>
      <c r="C1302" s="355"/>
      <c r="D1302" s="355">
        <v>6519</v>
      </c>
      <c r="E1302" s="356" t="s">
        <v>2373</v>
      </c>
      <c r="F1302" s="356" t="s">
        <v>2374</v>
      </c>
    </row>
    <row r="1303" spans="1:6" s="357" customFormat="1" ht="15" customHeight="1">
      <c r="A1303" s="355"/>
      <c r="B1303" s="355"/>
      <c r="C1303" s="355">
        <v>652</v>
      </c>
      <c r="D1303" s="355">
        <v>6520</v>
      </c>
      <c r="E1303" s="356" t="s">
        <v>2375</v>
      </c>
      <c r="F1303" s="356" t="s">
        <v>2376</v>
      </c>
    </row>
    <row r="1304" spans="1:6" s="357" customFormat="1" ht="15" customHeight="1">
      <c r="A1304" s="355"/>
      <c r="B1304" s="355"/>
      <c r="C1304" s="355">
        <v>653</v>
      </c>
      <c r="D1304" s="355"/>
      <c r="E1304" s="356" t="s">
        <v>2377</v>
      </c>
      <c r="F1304" s="356"/>
    </row>
    <row r="1305" spans="1:6" s="357" customFormat="1" ht="42" customHeight="1">
      <c r="A1305" s="355"/>
      <c r="B1305" s="355"/>
      <c r="C1305" s="355"/>
      <c r="D1305" s="355">
        <v>6531</v>
      </c>
      <c r="E1305" s="356" t="s">
        <v>2378</v>
      </c>
      <c r="F1305" s="356" t="s">
        <v>2379</v>
      </c>
    </row>
    <row r="1306" spans="1:6" s="357" customFormat="1" ht="15" customHeight="1">
      <c r="A1306" s="355"/>
      <c r="B1306" s="355"/>
      <c r="C1306" s="355"/>
      <c r="D1306" s="355">
        <v>6532</v>
      </c>
      <c r="E1306" s="356" t="s">
        <v>2380</v>
      </c>
      <c r="F1306" s="356" t="s">
        <v>2381</v>
      </c>
    </row>
    <row r="1307" spans="1:6" s="357" customFormat="1" ht="15" customHeight="1">
      <c r="A1307" s="355"/>
      <c r="B1307" s="355"/>
      <c r="C1307" s="355">
        <v>654</v>
      </c>
      <c r="D1307" s="355">
        <v>6540</v>
      </c>
      <c r="E1307" s="356" t="s">
        <v>2382</v>
      </c>
      <c r="F1307" s="356" t="s">
        <v>2383</v>
      </c>
    </row>
    <row r="1308" spans="1:6" s="357" customFormat="1" ht="34.5" customHeight="1">
      <c r="A1308" s="355"/>
      <c r="B1308" s="355"/>
      <c r="C1308" s="355">
        <v>655</v>
      </c>
      <c r="D1308" s="355">
        <v>6550</v>
      </c>
      <c r="E1308" s="356" t="s">
        <v>2384</v>
      </c>
      <c r="F1308" s="356" t="s">
        <v>2385</v>
      </c>
    </row>
    <row r="1309" spans="1:6" s="357" customFormat="1" ht="33" customHeight="1">
      <c r="A1309" s="355"/>
      <c r="B1309" s="355"/>
      <c r="C1309" s="355">
        <v>656</v>
      </c>
      <c r="D1309" s="355">
        <v>6560</v>
      </c>
      <c r="E1309" s="356" t="s">
        <v>2386</v>
      </c>
      <c r="F1309" s="356" t="s">
        <v>2387</v>
      </c>
    </row>
    <row r="1310" spans="1:6" s="357" customFormat="1" ht="15" customHeight="1">
      <c r="A1310" s="355"/>
      <c r="B1310" s="355"/>
      <c r="C1310" s="355">
        <v>657</v>
      </c>
      <c r="D1310" s="355"/>
      <c r="E1310" s="356" t="s">
        <v>2388</v>
      </c>
      <c r="F1310" s="356" t="s">
        <v>2389</v>
      </c>
    </row>
    <row r="1311" spans="1:6" s="357" customFormat="1" ht="15" customHeight="1">
      <c r="A1311" s="355"/>
      <c r="B1311" s="355"/>
      <c r="C1311" s="355"/>
      <c r="D1311" s="355">
        <v>6571</v>
      </c>
      <c r="E1311" s="356" t="s">
        <v>2390</v>
      </c>
      <c r="F1311" s="356" t="s">
        <v>2391</v>
      </c>
    </row>
    <row r="1312" spans="1:6" s="357" customFormat="1" ht="15" customHeight="1">
      <c r="A1312" s="355"/>
      <c r="B1312" s="355"/>
      <c r="C1312" s="355"/>
      <c r="D1312" s="355">
        <v>6572</v>
      </c>
      <c r="E1312" s="356" t="s">
        <v>2392</v>
      </c>
      <c r="F1312" s="356"/>
    </row>
    <row r="1313" spans="1:6" s="357" customFormat="1" ht="15" customHeight="1">
      <c r="A1313" s="355"/>
      <c r="B1313" s="355"/>
      <c r="C1313" s="356"/>
      <c r="D1313" s="355">
        <v>6579</v>
      </c>
      <c r="E1313" s="356" t="s">
        <v>2393</v>
      </c>
      <c r="F1313" s="356" t="s">
        <v>2394</v>
      </c>
    </row>
    <row r="1314" spans="1:6" s="357" customFormat="1" ht="15" customHeight="1">
      <c r="A1314" s="355"/>
      <c r="B1314" s="355"/>
      <c r="C1314" s="356">
        <v>659</v>
      </c>
      <c r="D1314" s="355"/>
      <c r="E1314" s="356" t="s">
        <v>2395</v>
      </c>
      <c r="F1314" s="356"/>
    </row>
    <row r="1315" spans="1:6" s="357" customFormat="1" ht="30.75" customHeight="1">
      <c r="A1315" s="355"/>
      <c r="B1315" s="355"/>
      <c r="C1315" s="355"/>
      <c r="D1315" s="355">
        <v>6591</v>
      </c>
      <c r="E1315" s="356" t="s">
        <v>2396</v>
      </c>
      <c r="F1315" s="356" t="s">
        <v>2397</v>
      </c>
    </row>
    <row r="1316" spans="1:6" s="357" customFormat="1" ht="15" customHeight="1">
      <c r="A1316" s="355"/>
      <c r="B1316" s="355"/>
      <c r="C1316" s="355"/>
      <c r="D1316" s="355">
        <v>6599</v>
      </c>
      <c r="E1316" s="356" t="s">
        <v>2398</v>
      </c>
      <c r="F1316" s="356"/>
    </row>
    <row r="1317" spans="1:6" s="357" customFormat="1" ht="15" customHeight="1">
      <c r="A1317" s="355" t="s">
        <v>2399</v>
      </c>
      <c r="B1317" s="355"/>
      <c r="C1317" s="355"/>
      <c r="D1317" s="355"/>
      <c r="E1317" s="356" t="s">
        <v>2400</v>
      </c>
      <c r="F1317" s="356" t="s">
        <v>2401</v>
      </c>
    </row>
    <row r="1318" spans="1:6" s="357" customFormat="1" ht="15" customHeight="1">
      <c r="A1318" s="355"/>
      <c r="B1318" s="355">
        <v>66</v>
      </c>
      <c r="C1318" s="355"/>
      <c r="D1318" s="355"/>
      <c r="E1318" s="356" t="s">
        <v>2402</v>
      </c>
      <c r="F1318" s="356"/>
    </row>
    <row r="1319" spans="1:6" s="357" customFormat="1" ht="15" customHeight="1">
      <c r="A1319" s="355"/>
      <c r="B1319" s="355"/>
      <c r="C1319" s="355">
        <v>661</v>
      </c>
      <c r="D1319" s="355">
        <v>6610</v>
      </c>
      <c r="E1319" s="356" t="s">
        <v>2403</v>
      </c>
      <c r="F1319" s="356" t="s">
        <v>2404</v>
      </c>
    </row>
    <row r="1320" spans="1:6" s="357" customFormat="1" ht="15" customHeight="1">
      <c r="A1320" s="355"/>
      <c r="B1320" s="355"/>
      <c r="C1320" s="355">
        <v>662</v>
      </c>
      <c r="D1320" s="355"/>
      <c r="E1320" s="356" t="s">
        <v>2405</v>
      </c>
      <c r="F1320" s="356" t="s">
        <v>2406</v>
      </c>
    </row>
    <row r="1321" spans="1:6" s="357" customFormat="1" ht="15" customHeight="1">
      <c r="A1321" s="355"/>
      <c r="B1321" s="355"/>
      <c r="C1321" s="355"/>
      <c r="D1321" s="355">
        <v>6621</v>
      </c>
      <c r="E1321" s="356" t="s">
        <v>2407</v>
      </c>
      <c r="F1321" s="356"/>
    </row>
    <row r="1322" spans="1:6" s="357" customFormat="1" ht="15" customHeight="1">
      <c r="A1322" s="355"/>
      <c r="B1322" s="355"/>
      <c r="C1322" s="355"/>
      <c r="D1322" s="355">
        <v>6622</v>
      </c>
      <c r="E1322" s="356" t="s">
        <v>2408</v>
      </c>
      <c r="F1322" s="356"/>
    </row>
    <row r="1323" spans="1:6" s="357" customFormat="1" ht="15" customHeight="1">
      <c r="A1323" s="355"/>
      <c r="B1323" s="355"/>
      <c r="C1323" s="355"/>
      <c r="D1323" s="355">
        <v>6623</v>
      </c>
      <c r="E1323" s="356" t="s">
        <v>2409</v>
      </c>
      <c r="F1323" s="356"/>
    </row>
    <row r="1324" spans="1:6" s="357" customFormat="1" ht="15" customHeight="1">
      <c r="A1324" s="355"/>
      <c r="B1324" s="355"/>
      <c r="C1324" s="355"/>
      <c r="D1324" s="355">
        <v>6624</v>
      </c>
      <c r="E1324" s="356" t="s">
        <v>2410</v>
      </c>
      <c r="F1324" s="356" t="s">
        <v>2411</v>
      </c>
    </row>
    <row r="1325" spans="1:6" s="357" customFormat="1" ht="15" customHeight="1">
      <c r="A1325" s="355"/>
      <c r="B1325" s="355"/>
      <c r="C1325" s="355"/>
      <c r="D1325" s="355">
        <v>6629</v>
      </c>
      <c r="E1325" s="356" t="s">
        <v>2412</v>
      </c>
      <c r="F1325" s="356"/>
    </row>
    <row r="1326" spans="1:6" s="357" customFormat="1" ht="15" customHeight="1">
      <c r="A1326" s="355"/>
      <c r="B1326" s="355"/>
      <c r="C1326" s="355">
        <v>663</v>
      </c>
      <c r="D1326" s="355"/>
      <c r="E1326" s="356" t="s">
        <v>2413</v>
      </c>
      <c r="F1326" s="356" t="s">
        <v>2414</v>
      </c>
    </row>
    <row r="1327" spans="1:6" s="357" customFormat="1" ht="15" customHeight="1">
      <c r="A1327" s="355"/>
      <c r="B1327" s="355"/>
      <c r="C1327" s="355"/>
      <c r="D1327" s="355">
        <v>6631</v>
      </c>
      <c r="E1327" s="356" t="s">
        <v>2415</v>
      </c>
      <c r="F1327" s="356" t="s">
        <v>2416</v>
      </c>
    </row>
    <row r="1328" spans="1:6" s="357" customFormat="1" ht="15" customHeight="1">
      <c r="A1328" s="355"/>
      <c r="B1328" s="355"/>
      <c r="C1328" s="355"/>
      <c r="D1328" s="355">
        <v>6632</v>
      </c>
      <c r="E1328" s="356" t="s">
        <v>2417</v>
      </c>
      <c r="F1328" s="356" t="s">
        <v>2418</v>
      </c>
    </row>
    <row r="1329" spans="1:6" s="357" customFormat="1" ht="15" customHeight="1">
      <c r="A1329" s="355"/>
      <c r="B1329" s="355"/>
      <c r="C1329" s="355"/>
      <c r="D1329" s="355">
        <v>6633</v>
      </c>
      <c r="E1329" s="356" t="s">
        <v>2419</v>
      </c>
      <c r="F1329" s="356" t="s">
        <v>2420</v>
      </c>
    </row>
    <row r="1330" spans="1:6" s="357" customFormat="1" ht="15" customHeight="1">
      <c r="A1330" s="355"/>
      <c r="B1330" s="355"/>
      <c r="C1330" s="355"/>
      <c r="D1330" s="355">
        <v>6634</v>
      </c>
      <c r="E1330" s="356" t="s">
        <v>2421</v>
      </c>
      <c r="F1330" s="356" t="s">
        <v>2422</v>
      </c>
    </row>
    <row r="1331" spans="1:6" s="357" customFormat="1" ht="30.75" customHeight="1">
      <c r="A1331" s="355"/>
      <c r="B1331" s="355"/>
      <c r="C1331" s="355"/>
      <c r="D1331" s="355">
        <v>6635</v>
      </c>
      <c r="E1331" s="356" t="s">
        <v>2423</v>
      </c>
      <c r="F1331" s="356" t="s">
        <v>2424</v>
      </c>
    </row>
    <row r="1332" spans="1:6" s="357" customFormat="1" ht="15" customHeight="1">
      <c r="A1332" s="355"/>
      <c r="B1332" s="355"/>
      <c r="C1332" s="355"/>
      <c r="D1332" s="355">
        <v>6636</v>
      </c>
      <c r="E1332" s="356" t="s">
        <v>2425</v>
      </c>
      <c r="F1332" s="356" t="s">
        <v>2426</v>
      </c>
    </row>
    <row r="1333" spans="1:6" s="357" customFormat="1" ht="34.5" customHeight="1">
      <c r="A1333" s="355"/>
      <c r="B1333" s="355"/>
      <c r="C1333" s="355"/>
      <c r="D1333" s="355">
        <v>6637</v>
      </c>
      <c r="E1333" s="356" t="s">
        <v>2427</v>
      </c>
      <c r="F1333" s="356" t="s">
        <v>2428</v>
      </c>
    </row>
    <row r="1334" spans="1:6" s="357" customFormat="1" ht="15" customHeight="1">
      <c r="A1334" s="355"/>
      <c r="B1334" s="355"/>
      <c r="C1334" s="355"/>
      <c r="D1334" s="355">
        <v>6639</v>
      </c>
      <c r="E1334" s="356" t="s">
        <v>2429</v>
      </c>
      <c r="F1334" s="356" t="s">
        <v>2430</v>
      </c>
    </row>
    <row r="1335" spans="1:6" s="357" customFormat="1" ht="15" customHeight="1">
      <c r="A1335" s="355"/>
      <c r="B1335" s="355"/>
      <c r="C1335" s="355">
        <v>664</v>
      </c>
      <c r="D1335" s="355">
        <v>6640</v>
      </c>
      <c r="E1335" s="356" t="s">
        <v>2431</v>
      </c>
      <c r="F1335" s="356" t="s">
        <v>2432</v>
      </c>
    </row>
    <row r="1336" spans="1:6" s="357" customFormat="1" ht="15" customHeight="1">
      <c r="A1336" s="355"/>
      <c r="B1336" s="355"/>
      <c r="C1336" s="355">
        <v>665</v>
      </c>
      <c r="D1336" s="355">
        <v>6650</v>
      </c>
      <c r="E1336" s="356" t="s">
        <v>2433</v>
      </c>
      <c r="F1336" s="356" t="s">
        <v>2434</v>
      </c>
    </row>
    <row r="1337" spans="1:6" s="357" customFormat="1" ht="15" customHeight="1">
      <c r="A1337" s="355"/>
      <c r="B1337" s="355">
        <v>67</v>
      </c>
      <c r="C1337" s="355"/>
      <c r="D1337" s="355"/>
      <c r="E1337" s="356" t="s">
        <v>2435</v>
      </c>
      <c r="F1337" s="356"/>
    </row>
    <row r="1338" spans="1:6" s="357" customFormat="1" ht="15" customHeight="1">
      <c r="A1338" s="355"/>
      <c r="B1338" s="355"/>
      <c r="C1338" s="355">
        <v>671</v>
      </c>
      <c r="D1338" s="355"/>
      <c r="E1338" s="356" t="s">
        <v>2436</v>
      </c>
      <c r="F1338" s="356"/>
    </row>
    <row r="1339" spans="1:6" s="357" customFormat="1" ht="15" customHeight="1">
      <c r="A1339" s="355"/>
      <c r="B1339" s="355"/>
      <c r="C1339" s="355"/>
      <c r="D1339" s="355">
        <v>6711</v>
      </c>
      <c r="E1339" s="356" t="s">
        <v>2437</v>
      </c>
      <c r="F1339" s="356" t="s">
        <v>2438</v>
      </c>
    </row>
    <row r="1340" spans="1:6" s="357" customFormat="1" ht="26.25" customHeight="1">
      <c r="A1340" s="355"/>
      <c r="B1340" s="355"/>
      <c r="C1340" s="355"/>
      <c r="D1340" s="355">
        <v>6712</v>
      </c>
      <c r="E1340" s="356" t="s">
        <v>2439</v>
      </c>
      <c r="F1340" s="356" t="s">
        <v>2440</v>
      </c>
    </row>
    <row r="1341" spans="1:6" s="357" customFormat="1" ht="28.5" customHeight="1">
      <c r="A1341" s="355"/>
      <c r="B1341" s="355"/>
      <c r="C1341" s="355">
        <v>672</v>
      </c>
      <c r="D1341" s="355">
        <v>6720</v>
      </c>
      <c r="E1341" s="356" t="s">
        <v>2441</v>
      </c>
      <c r="F1341" s="356" t="s">
        <v>2442</v>
      </c>
    </row>
    <row r="1342" spans="1:6" s="357" customFormat="1" ht="15" customHeight="1">
      <c r="A1342" s="355"/>
      <c r="B1342" s="355"/>
      <c r="C1342" s="355">
        <v>673</v>
      </c>
      <c r="D1342" s="355"/>
      <c r="E1342" s="356" t="s">
        <v>2443</v>
      </c>
      <c r="F1342" s="356" t="s">
        <v>2444</v>
      </c>
    </row>
    <row r="1343" spans="1:6" s="357" customFormat="1" ht="15" customHeight="1">
      <c r="A1343" s="355"/>
      <c r="B1343" s="355"/>
      <c r="C1343" s="355"/>
      <c r="D1343" s="355">
        <v>6731</v>
      </c>
      <c r="E1343" s="356" t="s">
        <v>2445</v>
      </c>
      <c r="F1343" s="356" t="s">
        <v>2446</v>
      </c>
    </row>
    <row r="1344" spans="1:6" s="357" customFormat="1" ht="15" customHeight="1">
      <c r="A1344" s="355"/>
      <c r="B1344" s="355"/>
      <c r="C1344" s="355"/>
      <c r="D1344" s="355">
        <v>6732</v>
      </c>
      <c r="E1344" s="356" t="s">
        <v>2447</v>
      </c>
      <c r="F1344" s="356" t="s">
        <v>2448</v>
      </c>
    </row>
    <row r="1345" spans="1:6" s="357" customFormat="1" ht="15" customHeight="1">
      <c r="A1345" s="355"/>
      <c r="B1345" s="355"/>
      <c r="C1345" s="355"/>
      <c r="D1345" s="355">
        <v>6739</v>
      </c>
      <c r="E1345" s="356" t="s">
        <v>2449</v>
      </c>
      <c r="F1345" s="356" t="s">
        <v>2450</v>
      </c>
    </row>
    <row r="1346" spans="1:6" s="357" customFormat="1" ht="15" customHeight="1">
      <c r="A1346" s="355"/>
      <c r="B1346" s="355"/>
      <c r="C1346" s="355">
        <v>674</v>
      </c>
      <c r="D1346" s="355"/>
      <c r="E1346" s="356" t="s">
        <v>2451</v>
      </c>
      <c r="F1346" s="356"/>
    </row>
    <row r="1347" spans="1:6" s="357" customFormat="1" ht="15" customHeight="1">
      <c r="A1347" s="355"/>
      <c r="B1347" s="355"/>
      <c r="C1347" s="355"/>
      <c r="D1347" s="355">
        <v>6741</v>
      </c>
      <c r="E1347" s="356" t="s">
        <v>2452</v>
      </c>
      <c r="F1347" s="356" t="s">
        <v>2453</v>
      </c>
    </row>
    <row r="1348" spans="1:6" s="357" customFormat="1" ht="15" customHeight="1">
      <c r="A1348" s="355"/>
      <c r="B1348" s="355"/>
      <c r="C1348" s="355"/>
      <c r="D1348" s="355">
        <v>6749</v>
      </c>
      <c r="E1348" s="356" t="s">
        <v>2454</v>
      </c>
      <c r="F1348" s="356" t="s">
        <v>2455</v>
      </c>
    </row>
    <row r="1349" spans="1:6" s="357" customFormat="1" ht="15" customHeight="1">
      <c r="A1349" s="355"/>
      <c r="B1349" s="355"/>
      <c r="C1349" s="355">
        <v>675</v>
      </c>
      <c r="D1349" s="355">
        <v>6750</v>
      </c>
      <c r="E1349" s="356" t="s">
        <v>2456</v>
      </c>
      <c r="F1349" s="356" t="s">
        <v>2457</v>
      </c>
    </row>
    <row r="1350" spans="1:6" s="357" customFormat="1" ht="15" customHeight="1">
      <c r="A1350" s="355"/>
      <c r="B1350" s="355"/>
      <c r="C1350" s="355">
        <v>676</v>
      </c>
      <c r="D1350" s="355">
        <v>6760</v>
      </c>
      <c r="E1350" s="356" t="s">
        <v>2458</v>
      </c>
      <c r="F1350" s="356" t="s">
        <v>2459</v>
      </c>
    </row>
    <row r="1351" spans="1:6" s="357" customFormat="1" ht="15" customHeight="1">
      <c r="A1351" s="355"/>
      <c r="B1351" s="355"/>
      <c r="C1351" s="355">
        <v>679</v>
      </c>
      <c r="D1351" s="355">
        <v>6790</v>
      </c>
      <c r="E1351" s="356" t="s">
        <v>2460</v>
      </c>
      <c r="F1351" s="356" t="s">
        <v>2461</v>
      </c>
    </row>
    <row r="1352" spans="1:6" s="357" customFormat="1" ht="15" customHeight="1">
      <c r="A1352" s="355"/>
      <c r="B1352" s="355">
        <v>68</v>
      </c>
      <c r="C1352" s="355"/>
      <c r="D1352" s="355"/>
      <c r="E1352" s="356" t="s">
        <v>2462</v>
      </c>
      <c r="F1352" s="356"/>
    </row>
    <row r="1353" spans="1:6" s="357" customFormat="1" ht="15" customHeight="1">
      <c r="A1353" s="355"/>
      <c r="B1353" s="355"/>
      <c r="C1353" s="355">
        <v>681</v>
      </c>
      <c r="D1353" s="355"/>
      <c r="E1353" s="356" t="s">
        <v>2463</v>
      </c>
      <c r="F1353" s="356" t="s">
        <v>2464</v>
      </c>
    </row>
    <row r="1354" spans="1:6" s="357" customFormat="1" ht="15" customHeight="1">
      <c r="A1354" s="355"/>
      <c r="B1354" s="355"/>
      <c r="C1354" s="355"/>
      <c r="D1354" s="355">
        <v>6811</v>
      </c>
      <c r="E1354" s="356" t="s">
        <v>2465</v>
      </c>
      <c r="F1354" s="356" t="s">
        <v>2466</v>
      </c>
    </row>
    <row r="1355" spans="1:6" s="357" customFormat="1" ht="15" customHeight="1">
      <c r="A1355" s="355"/>
      <c r="B1355" s="355"/>
      <c r="C1355" s="355"/>
      <c r="D1355" s="355">
        <v>6812</v>
      </c>
      <c r="E1355" s="356" t="s">
        <v>2467</v>
      </c>
      <c r="F1355" s="356" t="s">
        <v>2468</v>
      </c>
    </row>
    <row r="1356" spans="1:6" s="357" customFormat="1" ht="15" customHeight="1">
      <c r="A1356" s="355"/>
      <c r="B1356" s="355"/>
      <c r="C1356" s="355"/>
      <c r="D1356" s="355">
        <v>6813</v>
      </c>
      <c r="E1356" s="356" t="s">
        <v>2469</v>
      </c>
      <c r="F1356" s="356" t="s">
        <v>2470</v>
      </c>
    </row>
    <row r="1357" spans="1:6" s="357" customFormat="1" ht="15" customHeight="1">
      <c r="A1357" s="355"/>
      <c r="B1357" s="355"/>
      <c r="C1357" s="355"/>
      <c r="D1357" s="355">
        <v>6814</v>
      </c>
      <c r="E1357" s="356" t="s">
        <v>2471</v>
      </c>
      <c r="F1357" s="356" t="s">
        <v>2472</v>
      </c>
    </row>
    <row r="1358" spans="1:6" s="357" customFormat="1" ht="15" customHeight="1">
      <c r="A1358" s="355"/>
      <c r="B1358" s="355"/>
      <c r="C1358" s="355">
        <v>682</v>
      </c>
      <c r="D1358" s="355">
        <v>6820</v>
      </c>
      <c r="E1358" s="356" t="s">
        <v>2473</v>
      </c>
      <c r="F1358" s="356" t="s">
        <v>2474</v>
      </c>
    </row>
    <row r="1359" spans="1:6" s="357" customFormat="1" ht="15" customHeight="1">
      <c r="A1359" s="355"/>
      <c r="B1359" s="355"/>
      <c r="C1359" s="355">
        <v>683</v>
      </c>
      <c r="D1359" s="355">
        <v>6830</v>
      </c>
      <c r="E1359" s="356" t="s">
        <v>2475</v>
      </c>
      <c r="F1359" s="356" t="s">
        <v>2476</v>
      </c>
    </row>
    <row r="1360" spans="1:6" s="357" customFormat="1" ht="30" customHeight="1">
      <c r="A1360" s="355"/>
      <c r="B1360" s="355"/>
      <c r="C1360" s="355">
        <v>684</v>
      </c>
      <c r="D1360" s="355">
        <v>6840</v>
      </c>
      <c r="E1360" s="356" t="s">
        <v>2477</v>
      </c>
      <c r="F1360" s="356" t="s">
        <v>2478</v>
      </c>
    </row>
    <row r="1361" spans="1:6" s="357" customFormat="1" ht="26.25" customHeight="1">
      <c r="A1361" s="355"/>
      <c r="B1361" s="355"/>
      <c r="C1361" s="355">
        <v>685</v>
      </c>
      <c r="D1361" s="355"/>
      <c r="E1361" s="356" t="s">
        <v>2479</v>
      </c>
      <c r="F1361" s="356" t="s">
        <v>2480</v>
      </c>
    </row>
    <row r="1362" spans="1:6" s="357" customFormat="1" ht="15" customHeight="1">
      <c r="A1362" s="355"/>
      <c r="B1362" s="355"/>
      <c r="C1362" s="355"/>
      <c r="D1362" s="355">
        <v>6851</v>
      </c>
      <c r="E1362" s="356" t="s">
        <v>2481</v>
      </c>
      <c r="F1362" s="356" t="s">
        <v>2482</v>
      </c>
    </row>
    <row r="1363" spans="1:6" s="357" customFormat="1" ht="15" customHeight="1">
      <c r="A1363" s="355"/>
      <c r="B1363" s="355"/>
      <c r="C1363" s="355"/>
      <c r="D1363" s="355">
        <v>6852</v>
      </c>
      <c r="E1363" s="356" t="s">
        <v>2483</v>
      </c>
      <c r="F1363" s="356" t="s">
        <v>2484</v>
      </c>
    </row>
    <row r="1364" spans="1:6" s="357" customFormat="1" ht="15" customHeight="1">
      <c r="A1364" s="355"/>
      <c r="B1364" s="355"/>
      <c r="C1364" s="355"/>
      <c r="D1364" s="355">
        <v>6853</v>
      </c>
      <c r="E1364" s="356" t="s">
        <v>2485</v>
      </c>
      <c r="F1364" s="356" t="s">
        <v>2486</v>
      </c>
    </row>
    <row r="1365" spans="1:6" s="357" customFormat="1" ht="15" customHeight="1">
      <c r="A1365" s="355"/>
      <c r="B1365" s="355"/>
      <c r="C1365" s="355">
        <v>686</v>
      </c>
      <c r="D1365" s="355">
        <v>6860</v>
      </c>
      <c r="E1365" s="356" t="s">
        <v>2487</v>
      </c>
      <c r="F1365" s="356" t="s">
        <v>2488</v>
      </c>
    </row>
    <row r="1366" spans="1:6" s="357" customFormat="1" ht="15" customHeight="1">
      <c r="A1366" s="355"/>
      <c r="B1366" s="355"/>
      <c r="C1366" s="355">
        <v>687</v>
      </c>
      <c r="D1366" s="355">
        <v>6870</v>
      </c>
      <c r="E1366" s="356" t="s">
        <v>2489</v>
      </c>
      <c r="F1366" s="356" t="s">
        <v>2490</v>
      </c>
    </row>
    <row r="1367" spans="1:6" s="357" customFormat="1" ht="15" customHeight="1">
      <c r="A1367" s="355"/>
      <c r="B1367" s="355"/>
      <c r="C1367" s="355">
        <v>689</v>
      </c>
      <c r="D1367" s="355">
        <v>6890</v>
      </c>
      <c r="E1367" s="356" t="s">
        <v>2491</v>
      </c>
      <c r="F1367" s="356" t="s">
        <v>2492</v>
      </c>
    </row>
    <row r="1368" spans="1:6" s="357" customFormat="1" ht="15" customHeight="1">
      <c r="A1368" s="355"/>
      <c r="B1368" s="355">
        <v>69</v>
      </c>
      <c r="C1368" s="355"/>
      <c r="D1368" s="355"/>
      <c r="E1368" s="356" t="s">
        <v>2493</v>
      </c>
      <c r="F1368" s="356"/>
    </row>
    <row r="1369" spans="1:6" s="357" customFormat="1" ht="27.75" customHeight="1">
      <c r="A1369" s="355"/>
      <c r="B1369" s="355"/>
      <c r="C1369" s="355">
        <v>691</v>
      </c>
      <c r="D1369" s="355"/>
      <c r="E1369" s="356" t="s">
        <v>2494</v>
      </c>
      <c r="F1369" s="356" t="s">
        <v>2495</v>
      </c>
    </row>
    <row r="1370" spans="1:6" s="357" customFormat="1" ht="27.75" customHeight="1">
      <c r="A1370" s="355"/>
      <c r="B1370" s="355"/>
      <c r="C1370" s="355"/>
      <c r="D1370" s="355">
        <v>6911</v>
      </c>
      <c r="E1370" s="356" t="s">
        <v>2496</v>
      </c>
      <c r="F1370" s="356" t="s">
        <v>2497</v>
      </c>
    </row>
    <row r="1371" spans="1:6" s="357" customFormat="1" ht="15" customHeight="1">
      <c r="A1371" s="355"/>
      <c r="B1371" s="355"/>
      <c r="C1371" s="355"/>
      <c r="D1371" s="355">
        <v>6919</v>
      </c>
      <c r="E1371" s="356" t="s">
        <v>2498</v>
      </c>
      <c r="F1371" s="356"/>
    </row>
    <row r="1372" spans="1:6" s="357" customFormat="1" ht="15" customHeight="1">
      <c r="A1372" s="355"/>
      <c r="B1372" s="355"/>
      <c r="C1372" s="355">
        <v>692</v>
      </c>
      <c r="D1372" s="355">
        <v>6920</v>
      </c>
      <c r="E1372" s="356" t="s">
        <v>2499</v>
      </c>
      <c r="F1372" s="356" t="s">
        <v>2500</v>
      </c>
    </row>
    <row r="1373" spans="1:6" s="357" customFormat="1" ht="26.25" customHeight="1">
      <c r="A1373" s="355"/>
      <c r="B1373" s="355"/>
      <c r="C1373" s="355">
        <v>693</v>
      </c>
      <c r="D1373" s="355">
        <v>6930</v>
      </c>
      <c r="E1373" s="356" t="s">
        <v>2501</v>
      </c>
      <c r="F1373" s="356" t="s">
        <v>2502</v>
      </c>
    </row>
    <row r="1374" spans="1:6" s="357" customFormat="1" ht="27" customHeight="1">
      <c r="A1374" s="355"/>
      <c r="B1374" s="355"/>
      <c r="C1374" s="355">
        <v>694</v>
      </c>
      <c r="D1374" s="355">
        <v>6940</v>
      </c>
      <c r="E1374" s="356" t="s">
        <v>2503</v>
      </c>
      <c r="F1374" s="356" t="s">
        <v>2504</v>
      </c>
    </row>
    <row r="1375" spans="1:6" s="357" customFormat="1" ht="24.75" customHeight="1">
      <c r="A1375" s="355"/>
      <c r="B1375" s="355"/>
      <c r="C1375" s="355">
        <v>695</v>
      </c>
      <c r="D1375" s="355">
        <v>6950</v>
      </c>
      <c r="E1375" s="356" t="s">
        <v>2505</v>
      </c>
      <c r="F1375" s="356" t="s">
        <v>2506</v>
      </c>
    </row>
    <row r="1376" spans="1:6" s="357" customFormat="1" ht="15" customHeight="1">
      <c r="A1376" s="355"/>
      <c r="B1376" s="355"/>
      <c r="C1376" s="355">
        <v>699</v>
      </c>
      <c r="D1376" s="355"/>
      <c r="E1376" s="356" t="s">
        <v>2507</v>
      </c>
      <c r="F1376" s="356"/>
    </row>
    <row r="1377" spans="1:6" s="357" customFormat="1" ht="15" customHeight="1">
      <c r="A1377" s="355"/>
      <c r="B1377" s="355"/>
      <c r="C1377" s="355"/>
      <c r="D1377" s="355">
        <v>6991</v>
      </c>
      <c r="E1377" s="356" t="s">
        <v>2508</v>
      </c>
      <c r="F1377" s="356" t="s">
        <v>2509</v>
      </c>
    </row>
    <row r="1378" spans="1:6" s="357" customFormat="1" ht="27" customHeight="1">
      <c r="A1378" s="355"/>
      <c r="B1378" s="355"/>
      <c r="C1378" s="355"/>
      <c r="D1378" s="355">
        <v>6999</v>
      </c>
      <c r="E1378" s="356" t="s">
        <v>2510</v>
      </c>
      <c r="F1378" s="356" t="s">
        <v>2511</v>
      </c>
    </row>
    <row r="1379" spans="1:6" s="357" customFormat="1" ht="15" customHeight="1">
      <c r="A1379" s="355" t="s">
        <v>2512</v>
      </c>
      <c r="B1379" s="355"/>
      <c r="C1379" s="355"/>
      <c r="D1379" s="355"/>
      <c r="E1379" s="356" t="s">
        <v>2513</v>
      </c>
      <c r="F1379" s="356" t="s">
        <v>2514</v>
      </c>
    </row>
    <row r="1380" spans="1:6" s="357" customFormat="1" ht="15" customHeight="1">
      <c r="A1380" s="355"/>
      <c r="B1380" s="355">
        <v>70</v>
      </c>
      <c r="C1380" s="355"/>
      <c r="D1380" s="355"/>
      <c r="E1380" s="356" t="s">
        <v>2513</v>
      </c>
      <c r="F1380" s="356"/>
    </row>
    <row r="1381" spans="1:6" s="357" customFormat="1" ht="15" customHeight="1">
      <c r="A1381" s="361"/>
      <c r="B1381" s="355"/>
      <c r="C1381" s="355">
        <v>701</v>
      </c>
      <c r="D1381" s="355">
        <v>7010</v>
      </c>
      <c r="E1381" s="356" t="s">
        <v>2515</v>
      </c>
      <c r="F1381" s="356" t="s">
        <v>2516</v>
      </c>
    </row>
    <row r="1382" spans="1:6" s="357" customFormat="1" ht="15" customHeight="1">
      <c r="A1382" s="355"/>
      <c r="B1382" s="355"/>
      <c r="C1382" s="355">
        <v>702</v>
      </c>
      <c r="D1382" s="355">
        <v>7020</v>
      </c>
      <c r="E1382" s="356" t="s">
        <v>2517</v>
      </c>
      <c r="F1382" s="356" t="s">
        <v>2518</v>
      </c>
    </row>
    <row r="1383" spans="1:6" s="357" customFormat="1" ht="15" customHeight="1">
      <c r="A1383" s="355"/>
      <c r="B1383" s="355"/>
      <c r="C1383" s="355">
        <v>703</v>
      </c>
      <c r="D1383" s="355">
        <v>7030</v>
      </c>
      <c r="E1383" s="356" t="s">
        <v>2519</v>
      </c>
      <c r="F1383" s="356" t="s">
        <v>2520</v>
      </c>
    </row>
    <row r="1384" spans="1:6" s="357" customFormat="1" ht="32.25" customHeight="1">
      <c r="A1384" s="355"/>
      <c r="B1384" s="355"/>
      <c r="C1384" s="355">
        <v>704</v>
      </c>
      <c r="D1384" s="355">
        <v>7040</v>
      </c>
      <c r="E1384" s="356" t="s">
        <v>2521</v>
      </c>
      <c r="F1384" s="356" t="s">
        <v>2522</v>
      </c>
    </row>
    <row r="1385" spans="1:6" s="357" customFormat="1" ht="15" customHeight="1">
      <c r="A1385" s="355"/>
      <c r="B1385" s="355"/>
      <c r="C1385" s="355">
        <v>709</v>
      </c>
      <c r="D1385" s="355">
        <v>7090</v>
      </c>
      <c r="E1385" s="356" t="s">
        <v>2523</v>
      </c>
      <c r="F1385" s="356"/>
    </row>
    <row r="1386" spans="1:6" s="357" customFormat="1" ht="15" customHeight="1">
      <c r="A1386" s="355" t="s">
        <v>2524</v>
      </c>
      <c r="B1386" s="355"/>
      <c r="C1386" s="355"/>
      <c r="D1386" s="355"/>
      <c r="E1386" s="356" t="s">
        <v>2525</v>
      </c>
      <c r="F1386" s="356" t="s">
        <v>2526</v>
      </c>
    </row>
    <row r="1387" spans="1:6" s="357" customFormat="1" ht="15" customHeight="1">
      <c r="A1387" s="355"/>
      <c r="B1387" s="355">
        <v>71</v>
      </c>
      <c r="C1387" s="355"/>
      <c r="D1387" s="355"/>
      <c r="E1387" s="356" t="s">
        <v>2527</v>
      </c>
      <c r="F1387" s="356"/>
    </row>
    <row r="1388" spans="1:6" s="357" customFormat="1" ht="15" customHeight="1">
      <c r="A1388" s="361"/>
      <c r="B1388" s="355"/>
      <c r="C1388" s="355">
        <v>711</v>
      </c>
      <c r="D1388" s="361"/>
      <c r="E1388" s="356" t="s">
        <v>2528</v>
      </c>
      <c r="F1388" s="356" t="s">
        <v>2529</v>
      </c>
    </row>
    <row r="1389" spans="1:6" s="357" customFormat="1" ht="15" customHeight="1">
      <c r="A1389" s="355"/>
      <c r="B1389" s="355"/>
      <c r="C1389" s="355"/>
      <c r="D1389" s="355">
        <v>7111</v>
      </c>
      <c r="E1389" s="356" t="s">
        <v>2530</v>
      </c>
      <c r="F1389" s="356"/>
    </row>
    <row r="1390" spans="1:6" s="357" customFormat="1" ht="15" customHeight="1">
      <c r="A1390" s="355"/>
      <c r="B1390" s="355"/>
      <c r="C1390" s="355"/>
      <c r="D1390" s="355">
        <v>7112</v>
      </c>
      <c r="E1390" s="356" t="s">
        <v>2531</v>
      </c>
      <c r="F1390" s="356"/>
    </row>
    <row r="1391" spans="1:6" s="357" customFormat="1" ht="15" customHeight="1">
      <c r="A1391" s="355"/>
      <c r="B1391" s="355"/>
      <c r="C1391" s="355"/>
      <c r="D1391" s="355">
        <v>7113</v>
      </c>
      <c r="E1391" s="356" t="s">
        <v>2532</v>
      </c>
      <c r="F1391" s="356"/>
    </row>
    <row r="1392" spans="1:6" s="357" customFormat="1" ht="15" customHeight="1">
      <c r="A1392" s="355"/>
      <c r="B1392" s="355"/>
      <c r="C1392" s="355"/>
      <c r="D1392" s="355">
        <v>7114</v>
      </c>
      <c r="E1392" s="356" t="s">
        <v>2533</v>
      </c>
      <c r="F1392" s="356"/>
    </row>
    <row r="1393" spans="1:6" s="357" customFormat="1" ht="15" customHeight="1">
      <c r="A1393" s="355"/>
      <c r="B1393" s="355"/>
      <c r="C1393" s="355"/>
      <c r="D1393" s="355">
        <v>7115</v>
      </c>
      <c r="E1393" s="356" t="s">
        <v>2534</v>
      </c>
      <c r="F1393" s="356"/>
    </row>
    <row r="1394" spans="1:6" s="357" customFormat="1" ht="15" customHeight="1">
      <c r="A1394" s="355"/>
      <c r="B1394" s="355"/>
      <c r="C1394" s="355"/>
      <c r="D1394" s="355">
        <v>7119</v>
      </c>
      <c r="E1394" s="356" t="s">
        <v>2535</v>
      </c>
      <c r="F1394" s="356"/>
    </row>
    <row r="1395" spans="1:6" s="357" customFormat="1" ht="15" customHeight="1">
      <c r="A1395" s="355"/>
      <c r="B1395" s="355"/>
      <c r="C1395" s="355">
        <v>712</v>
      </c>
      <c r="D1395" s="355"/>
      <c r="E1395" s="356" t="s">
        <v>2536</v>
      </c>
      <c r="F1395" s="356"/>
    </row>
    <row r="1396" spans="1:6" s="357" customFormat="1" ht="15" customHeight="1">
      <c r="A1396" s="355"/>
      <c r="B1396" s="355"/>
      <c r="C1396" s="355"/>
      <c r="D1396" s="355">
        <v>7121</v>
      </c>
      <c r="E1396" s="356" t="s">
        <v>2537</v>
      </c>
      <c r="F1396" s="356"/>
    </row>
    <row r="1397" spans="1:6" s="357" customFormat="1" ht="15" customHeight="1">
      <c r="A1397" s="355"/>
      <c r="B1397" s="355"/>
      <c r="C1397" s="355"/>
      <c r="D1397" s="355">
        <v>7122</v>
      </c>
      <c r="E1397" s="356" t="s">
        <v>2538</v>
      </c>
      <c r="F1397" s="356"/>
    </row>
    <row r="1398" spans="1:6" s="357" customFormat="1" ht="15" customHeight="1">
      <c r="A1398" s="355"/>
      <c r="B1398" s="355"/>
      <c r="C1398" s="356"/>
      <c r="D1398" s="355">
        <v>7123</v>
      </c>
      <c r="E1398" s="356" t="s">
        <v>2539</v>
      </c>
      <c r="F1398" s="356" t="s">
        <v>2540</v>
      </c>
    </row>
    <row r="1399" spans="1:6" s="357" customFormat="1" ht="15" customHeight="1">
      <c r="A1399" s="355"/>
      <c r="B1399" s="355"/>
      <c r="C1399" s="356"/>
      <c r="D1399" s="355">
        <v>7124</v>
      </c>
      <c r="E1399" s="356" t="s">
        <v>2541</v>
      </c>
      <c r="F1399" s="356"/>
    </row>
    <row r="1400" spans="1:6" s="357" customFormat="1" ht="15" customHeight="1">
      <c r="A1400" s="355"/>
      <c r="B1400" s="355"/>
      <c r="C1400" s="355"/>
      <c r="D1400" s="355">
        <v>7125</v>
      </c>
      <c r="E1400" s="356" t="s">
        <v>2542</v>
      </c>
      <c r="F1400" s="356"/>
    </row>
    <row r="1401" spans="1:6" s="357" customFormat="1" ht="15" customHeight="1">
      <c r="A1401" s="355"/>
      <c r="B1401" s="355"/>
      <c r="C1401" s="355"/>
      <c r="D1401" s="355">
        <v>7129</v>
      </c>
      <c r="E1401" s="356" t="s">
        <v>2543</v>
      </c>
      <c r="F1401" s="356"/>
    </row>
    <row r="1402" spans="1:6" s="357" customFormat="1" ht="15" customHeight="1">
      <c r="A1402" s="355"/>
      <c r="B1402" s="355"/>
      <c r="C1402" s="355">
        <v>713</v>
      </c>
      <c r="D1402" s="355">
        <v>7130</v>
      </c>
      <c r="E1402" s="356" t="s">
        <v>2544</v>
      </c>
      <c r="F1402" s="356"/>
    </row>
    <row r="1403" spans="1:6" s="357" customFormat="1" ht="15" customHeight="1">
      <c r="A1403" s="361"/>
      <c r="B1403" s="355">
        <v>72</v>
      </c>
      <c r="C1403" s="355"/>
      <c r="D1403" s="355"/>
      <c r="E1403" s="356" t="s">
        <v>2545</v>
      </c>
      <c r="F1403" s="356"/>
    </row>
    <row r="1404" spans="1:6" s="357" customFormat="1" ht="15" customHeight="1">
      <c r="A1404" s="361"/>
      <c r="B1404" s="355"/>
      <c r="C1404" s="355">
        <v>721</v>
      </c>
      <c r="D1404" s="361"/>
      <c r="E1404" s="356" t="s">
        <v>2546</v>
      </c>
      <c r="F1404" s="356" t="s">
        <v>2547</v>
      </c>
    </row>
    <row r="1405" spans="1:6" s="357" customFormat="1" ht="30.75" customHeight="1">
      <c r="A1405" s="361"/>
      <c r="B1405" s="355"/>
      <c r="C1405" s="355"/>
      <c r="D1405" s="355">
        <v>7211</v>
      </c>
      <c r="E1405" s="356" t="s">
        <v>2548</v>
      </c>
      <c r="F1405" s="356" t="s">
        <v>2549</v>
      </c>
    </row>
    <row r="1406" spans="1:6" s="357" customFormat="1" ht="15" customHeight="1">
      <c r="A1406" s="361"/>
      <c r="B1406" s="355"/>
      <c r="C1406" s="355"/>
      <c r="D1406" s="355">
        <v>7212</v>
      </c>
      <c r="E1406" s="356" t="s">
        <v>2550</v>
      </c>
      <c r="F1406" s="356" t="s">
        <v>2551</v>
      </c>
    </row>
    <row r="1407" spans="1:6" s="357" customFormat="1" ht="15" customHeight="1">
      <c r="A1407" s="361"/>
      <c r="B1407" s="355"/>
      <c r="C1407" s="355"/>
      <c r="D1407" s="355">
        <v>7213</v>
      </c>
      <c r="E1407" s="356" t="s">
        <v>2552</v>
      </c>
      <c r="F1407" s="356" t="s">
        <v>2553</v>
      </c>
    </row>
    <row r="1408" spans="1:6" s="357" customFormat="1" ht="15" customHeight="1">
      <c r="A1408" s="361"/>
      <c r="B1408" s="355"/>
      <c r="C1408" s="355"/>
      <c r="D1408" s="355">
        <v>7214</v>
      </c>
      <c r="E1408" s="356" t="s">
        <v>2554</v>
      </c>
      <c r="F1408" s="356" t="s">
        <v>2555</v>
      </c>
    </row>
    <row r="1409" spans="1:6" s="357" customFormat="1" ht="15" customHeight="1">
      <c r="A1409" s="355"/>
      <c r="B1409" s="355"/>
      <c r="C1409" s="355"/>
      <c r="D1409" s="355">
        <v>7215</v>
      </c>
      <c r="E1409" s="356" t="s">
        <v>2556</v>
      </c>
      <c r="F1409" s="356" t="s">
        <v>2557</v>
      </c>
    </row>
    <row r="1410" spans="1:6" s="357" customFormat="1" ht="15" customHeight="1">
      <c r="A1410" s="355"/>
      <c r="B1410" s="355"/>
      <c r="C1410" s="355"/>
      <c r="D1410" s="355">
        <v>7219</v>
      </c>
      <c r="E1410" s="356" t="s">
        <v>2558</v>
      </c>
      <c r="F1410" s="356" t="s">
        <v>2559</v>
      </c>
    </row>
    <row r="1411" spans="1:6" s="357" customFormat="1" ht="15" customHeight="1">
      <c r="A1411" s="361"/>
      <c r="B1411" s="355"/>
      <c r="C1411" s="355">
        <v>722</v>
      </c>
      <c r="D1411" s="355"/>
      <c r="E1411" s="356" t="s">
        <v>2560</v>
      </c>
      <c r="F1411" s="356"/>
    </row>
    <row r="1412" spans="1:6" s="357" customFormat="1" ht="15" customHeight="1">
      <c r="A1412" s="361"/>
      <c r="B1412" s="355"/>
      <c r="C1412" s="355"/>
      <c r="D1412" s="355">
        <v>7221</v>
      </c>
      <c r="E1412" s="356" t="s">
        <v>2561</v>
      </c>
      <c r="F1412" s="356" t="s">
        <v>2562</v>
      </c>
    </row>
    <row r="1413" spans="1:6" s="357" customFormat="1" ht="15" customHeight="1">
      <c r="A1413" s="355"/>
      <c r="B1413" s="355"/>
      <c r="C1413" s="355"/>
      <c r="D1413" s="355">
        <v>7222</v>
      </c>
      <c r="E1413" s="356" t="s">
        <v>2563</v>
      </c>
      <c r="F1413" s="356" t="s">
        <v>2564</v>
      </c>
    </row>
    <row r="1414" spans="1:6" s="357" customFormat="1" ht="15" customHeight="1">
      <c r="A1414" s="355"/>
      <c r="B1414" s="355"/>
      <c r="C1414" s="355"/>
      <c r="D1414" s="355">
        <v>7223</v>
      </c>
      <c r="E1414" s="356" t="s">
        <v>2565</v>
      </c>
      <c r="F1414" s="356" t="s">
        <v>2566</v>
      </c>
    </row>
    <row r="1415" spans="1:6" s="357" customFormat="1" ht="28.5" customHeight="1">
      <c r="A1415" s="355"/>
      <c r="B1415" s="355"/>
      <c r="C1415" s="355"/>
      <c r="D1415" s="355">
        <v>7224</v>
      </c>
      <c r="E1415" s="356" t="s">
        <v>2567</v>
      </c>
      <c r="F1415" s="356" t="s">
        <v>2568</v>
      </c>
    </row>
    <row r="1416" spans="1:6" s="357" customFormat="1" ht="15" customHeight="1">
      <c r="A1416" s="361"/>
      <c r="B1416" s="355"/>
      <c r="C1416" s="355"/>
      <c r="D1416" s="355">
        <v>7229</v>
      </c>
      <c r="E1416" s="356" t="s">
        <v>2569</v>
      </c>
      <c r="F1416" s="356" t="s">
        <v>2570</v>
      </c>
    </row>
    <row r="1417" spans="1:6" s="357" customFormat="1" ht="15" customHeight="1">
      <c r="A1417" s="361"/>
      <c r="B1417" s="355"/>
      <c r="C1417" s="355">
        <v>723</v>
      </c>
      <c r="D1417" s="355"/>
      <c r="E1417" s="356" t="s">
        <v>2571</v>
      </c>
      <c r="F1417" s="356" t="s">
        <v>2572</v>
      </c>
    </row>
    <row r="1418" spans="1:6" s="357" customFormat="1" ht="15" customHeight="1">
      <c r="A1418" s="355"/>
      <c r="B1418" s="355"/>
      <c r="C1418" s="356"/>
      <c r="D1418" s="355">
        <v>7231</v>
      </c>
      <c r="E1418" s="356" t="s">
        <v>2573</v>
      </c>
      <c r="F1418" s="356" t="s">
        <v>2574</v>
      </c>
    </row>
    <row r="1419" spans="1:6" s="357" customFormat="1" ht="15" customHeight="1">
      <c r="A1419" s="355"/>
      <c r="B1419" s="355"/>
      <c r="C1419" s="355"/>
      <c r="D1419" s="355">
        <v>7232</v>
      </c>
      <c r="E1419" s="356" t="s">
        <v>2575</v>
      </c>
      <c r="F1419" s="356"/>
    </row>
    <row r="1420" spans="1:6" s="357" customFormat="1" ht="15" customHeight="1">
      <c r="A1420" s="355"/>
      <c r="B1420" s="355"/>
      <c r="C1420" s="355"/>
      <c r="D1420" s="355">
        <v>7239</v>
      </c>
      <c r="E1420" s="356" t="s">
        <v>2576</v>
      </c>
      <c r="F1420" s="356"/>
    </row>
    <row r="1421" spans="1:6" s="357" customFormat="1" ht="15" customHeight="1">
      <c r="A1421" s="355"/>
      <c r="B1421" s="355"/>
      <c r="C1421" s="355">
        <v>724</v>
      </c>
      <c r="D1421" s="355"/>
      <c r="E1421" s="356" t="s">
        <v>2577</v>
      </c>
      <c r="F1421" s="356"/>
    </row>
    <row r="1422" spans="1:6" s="357" customFormat="1" ht="15" customHeight="1">
      <c r="A1422" s="355"/>
      <c r="B1422" s="355"/>
      <c r="C1422" s="355"/>
      <c r="D1422" s="355">
        <v>7241</v>
      </c>
      <c r="E1422" s="356" t="s">
        <v>2578</v>
      </c>
      <c r="F1422" s="356"/>
    </row>
    <row r="1423" spans="1:6" s="357" customFormat="1" ht="15" customHeight="1">
      <c r="A1423" s="355"/>
      <c r="B1423" s="355"/>
      <c r="C1423" s="355"/>
      <c r="D1423" s="355">
        <v>7242</v>
      </c>
      <c r="E1423" s="356" t="s">
        <v>2579</v>
      </c>
      <c r="F1423" s="356" t="s">
        <v>2580</v>
      </c>
    </row>
    <row r="1424" spans="1:6" s="357" customFormat="1" ht="15" customHeight="1">
      <c r="A1424" s="355"/>
      <c r="B1424" s="355"/>
      <c r="C1424" s="355"/>
      <c r="D1424" s="355">
        <v>7243</v>
      </c>
      <c r="E1424" s="356" t="s">
        <v>2581</v>
      </c>
      <c r="F1424" s="356"/>
    </row>
    <row r="1425" spans="1:6" s="357" customFormat="1" ht="15" customHeight="1">
      <c r="A1425" s="355"/>
      <c r="B1425" s="355"/>
      <c r="C1425" s="355"/>
      <c r="D1425" s="355">
        <v>7244</v>
      </c>
      <c r="E1425" s="356" t="s">
        <v>2582</v>
      </c>
      <c r="F1425" s="356"/>
    </row>
    <row r="1426" spans="1:6" s="357" customFormat="1" ht="15" customHeight="1">
      <c r="A1426" s="355"/>
      <c r="B1426" s="355"/>
      <c r="C1426" s="356"/>
      <c r="D1426" s="355">
        <v>7245</v>
      </c>
      <c r="E1426" s="356" t="s">
        <v>2583</v>
      </c>
      <c r="F1426" s="356"/>
    </row>
    <row r="1427" spans="1:6" s="357" customFormat="1" ht="15" customHeight="1">
      <c r="A1427" s="355"/>
      <c r="B1427" s="355"/>
      <c r="C1427" s="355"/>
      <c r="D1427" s="355">
        <v>7246</v>
      </c>
      <c r="E1427" s="356" t="s">
        <v>2584</v>
      </c>
      <c r="F1427" s="356" t="s">
        <v>2585</v>
      </c>
    </row>
    <row r="1428" spans="1:6" s="357" customFormat="1" ht="15" customHeight="1">
      <c r="A1428" s="355"/>
      <c r="B1428" s="355"/>
      <c r="C1428" s="355"/>
      <c r="D1428" s="355">
        <v>7249</v>
      </c>
      <c r="E1428" s="356" t="s">
        <v>2586</v>
      </c>
      <c r="F1428" s="356" t="s">
        <v>2587</v>
      </c>
    </row>
    <row r="1429" spans="1:6" s="357" customFormat="1" ht="15" customHeight="1">
      <c r="A1429" s="355"/>
      <c r="B1429" s="355"/>
      <c r="C1429" s="355">
        <v>725</v>
      </c>
      <c r="D1429" s="355"/>
      <c r="E1429" s="356" t="s">
        <v>2588</v>
      </c>
      <c r="F1429" s="356" t="s">
        <v>2589</v>
      </c>
    </row>
    <row r="1430" spans="1:6" s="357" customFormat="1" ht="15" customHeight="1">
      <c r="A1430" s="355"/>
      <c r="B1430" s="355"/>
      <c r="C1430" s="355"/>
      <c r="D1430" s="355">
        <v>7251</v>
      </c>
      <c r="E1430" s="356" t="s">
        <v>2590</v>
      </c>
      <c r="F1430" s="356" t="s">
        <v>2591</v>
      </c>
    </row>
    <row r="1431" spans="1:6" s="357" customFormat="1" ht="15" customHeight="1">
      <c r="A1431" s="355"/>
      <c r="B1431" s="355"/>
      <c r="C1431" s="355"/>
      <c r="D1431" s="355">
        <v>7259</v>
      </c>
      <c r="E1431" s="356" t="s">
        <v>2592</v>
      </c>
      <c r="F1431" s="356" t="s">
        <v>2593</v>
      </c>
    </row>
    <row r="1432" spans="1:6" s="357" customFormat="1" ht="29.25" customHeight="1">
      <c r="A1432" s="355"/>
      <c r="B1432" s="355"/>
      <c r="C1432" s="355">
        <v>726</v>
      </c>
      <c r="D1432" s="355"/>
      <c r="E1432" s="356" t="s">
        <v>2594</v>
      </c>
      <c r="F1432" s="356" t="s">
        <v>2595</v>
      </c>
    </row>
    <row r="1433" spans="1:6" s="357" customFormat="1" ht="15" customHeight="1">
      <c r="A1433" s="355"/>
      <c r="B1433" s="355"/>
      <c r="C1433" s="355"/>
      <c r="D1433" s="355">
        <v>7261</v>
      </c>
      <c r="E1433" s="356" t="s">
        <v>2596</v>
      </c>
      <c r="F1433" s="356" t="s">
        <v>2597</v>
      </c>
    </row>
    <row r="1434" spans="1:6" s="357" customFormat="1" ht="15" customHeight="1">
      <c r="A1434" s="355"/>
      <c r="B1434" s="355"/>
      <c r="C1434" s="355"/>
      <c r="D1434" s="355">
        <v>7262</v>
      </c>
      <c r="E1434" s="356" t="s">
        <v>2598</v>
      </c>
      <c r="F1434" s="356" t="s">
        <v>2599</v>
      </c>
    </row>
    <row r="1435" spans="1:6" s="357" customFormat="1" ht="15" customHeight="1">
      <c r="A1435" s="355"/>
      <c r="B1435" s="355"/>
      <c r="C1435" s="355"/>
      <c r="D1435" s="355">
        <v>7263</v>
      </c>
      <c r="E1435" s="356" t="s">
        <v>2600</v>
      </c>
      <c r="F1435" s="356" t="s">
        <v>2601</v>
      </c>
    </row>
    <row r="1436" spans="1:6" s="357" customFormat="1" ht="26.25" customHeight="1">
      <c r="A1436" s="355"/>
      <c r="B1436" s="355"/>
      <c r="C1436" s="355"/>
      <c r="D1436" s="355">
        <v>7264</v>
      </c>
      <c r="E1436" s="356" t="s">
        <v>2602</v>
      </c>
      <c r="F1436" s="356" t="s">
        <v>2603</v>
      </c>
    </row>
    <row r="1437" spans="1:6" s="357" customFormat="1" ht="15" customHeight="1">
      <c r="A1437" s="355"/>
      <c r="B1437" s="355"/>
      <c r="C1437" s="355"/>
      <c r="D1437" s="355">
        <v>7269</v>
      </c>
      <c r="E1437" s="356" t="s">
        <v>2604</v>
      </c>
      <c r="F1437" s="356" t="s">
        <v>2605</v>
      </c>
    </row>
    <row r="1438" spans="1:6" s="357" customFormat="1" ht="15" customHeight="1">
      <c r="A1438" s="616"/>
      <c r="B1438" s="616"/>
      <c r="C1438" s="616">
        <v>727</v>
      </c>
      <c r="D1438" s="355"/>
      <c r="E1438" s="356" t="s">
        <v>2606</v>
      </c>
      <c r="F1438" s="618" t="s">
        <v>2607</v>
      </c>
    </row>
    <row r="1439" spans="1:6" s="357" customFormat="1" ht="15" customHeight="1">
      <c r="A1439" s="616"/>
      <c r="B1439" s="616"/>
      <c r="C1439" s="616"/>
      <c r="D1439" s="355">
        <v>7271</v>
      </c>
      <c r="E1439" s="356" t="s">
        <v>2608</v>
      </c>
      <c r="F1439" s="618"/>
    </row>
    <row r="1440" spans="1:6" s="357" customFormat="1" ht="15" customHeight="1">
      <c r="A1440" s="355"/>
      <c r="B1440" s="355"/>
      <c r="C1440" s="356"/>
      <c r="D1440" s="355">
        <v>7272</v>
      </c>
      <c r="E1440" s="356" t="s">
        <v>2609</v>
      </c>
      <c r="F1440" s="356"/>
    </row>
    <row r="1441" spans="1:6" s="357" customFormat="1" ht="15" customHeight="1">
      <c r="A1441" s="355"/>
      <c r="B1441" s="355"/>
      <c r="C1441" s="355"/>
      <c r="D1441" s="355">
        <v>7279</v>
      </c>
      <c r="E1441" s="356" t="s">
        <v>2610</v>
      </c>
      <c r="F1441" s="356"/>
    </row>
    <row r="1442" spans="1:6" s="357" customFormat="1" ht="15" customHeight="1">
      <c r="A1442" s="355"/>
      <c r="B1442" s="355"/>
      <c r="C1442" s="355">
        <v>728</v>
      </c>
      <c r="D1442" s="355"/>
      <c r="E1442" s="356" t="s">
        <v>2611</v>
      </c>
      <c r="F1442" s="356" t="s">
        <v>2612</v>
      </c>
    </row>
    <row r="1443" spans="1:6" s="357" customFormat="1" ht="15" customHeight="1">
      <c r="A1443" s="355"/>
      <c r="B1443" s="355"/>
      <c r="C1443" s="355"/>
      <c r="D1443" s="355">
        <v>7281</v>
      </c>
      <c r="E1443" s="356" t="s">
        <v>2613</v>
      </c>
      <c r="F1443" s="356"/>
    </row>
    <row r="1444" spans="1:6" s="357" customFormat="1" ht="15" customHeight="1">
      <c r="A1444" s="355"/>
      <c r="B1444" s="355"/>
      <c r="C1444" s="356"/>
      <c r="D1444" s="355">
        <v>7282</v>
      </c>
      <c r="E1444" s="356" t="s">
        <v>2614</v>
      </c>
      <c r="F1444" s="356"/>
    </row>
    <row r="1445" spans="1:6" s="357" customFormat="1" ht="15" customHeight="1">
      <c r="A1445" s="355"/>
      <c r="B1445" s="355"/>
      <c r="C1445" s="356"/>
      <c r="D1445" s="355">
        <v>7283</v>
      </c>
      <c r="E1445" s="356" t="s">
        <v>2615</v>
      </c>
      <c r="F1445" s="356"/>
    </row>
    <row r="1446" spans="1:6" s="357" customFormat="1" ht="15" customHeight="1">
      <c r="A1446" s="355"/>
      <c r="B1446" s="355"/>
      <c r="C1446" s="356"/>
      <c r="D1446" s="355">
        <v>7284</v>
      </c>
      <c r="E1446" s="356" t="s">
        <v>2616</v>
      </c>
      <c r="F1446" s="356"/>
    </row>
    <row r="1447" spans="1:6" s="357" customFormat="1" ht="15" customHeight="1">
      <c r="A1447" s="355"/>
      <c r="B1447" s="355"/>
      <c r="C1447" s="356"/>
      <c r="D1447" s="355">
        <v>7289</v>
      </c>
      <c r="E1447" s="356" t="s">
        <v>2617</v>
      </c>
      <c r="F1447" s="356"/>
    </row>
    <row r="1448" spans="1:6" s="357" customFormat="1" ht="15" customHeight="1">
      <c r="A1448" s="355"/>
      <c r="B1448" s="355"/>
      <c r="C1448" s="356">
        <v>729</v>
      </c>
      <c r="D1448" s="355"/>
      <c r="E1448" s="356" t="s">
        <v>2618</v>
      </c>
      <c r="F1448" s="356"/>
    </row>
    <row r="1449" spans="1:6" s="357" customFormat="1" ht="15" customHeight="1">
      <c r="A1449" s="355"/>
      <c r="B1449" s="355"/>
      <c r="C1449" s="355"/>
      <c r="D1449" s="355">
        <v>7291</v>
      </c>
      <c r="E1449" s="356" t="s">
        <v>2619</v>
      </c>
      <c r="F1449" s="356" t="s">
        <v>2620</v>
      </c>
    </row>
    <row r="1450" spans="1:6" s="357" customFormat="1" ht="15" customHeight="1">
      <c r="A1450" s="361"/>
      <c r="B1450" s="355"/>
      <c r="C1450" s="355"/>
      <c r="D1450" s="355">
        <v>7292</v>
      </c>
      <c r="E1450" s="356" t="s">
        <v>2621</v>
      </c>
      <c r="F1450" s="356" t="s">
        <v>2622</v>
      </c>
    </row>
    <row r="1451" spans="1:6" s="357" customFormat="1" ht="15" customHeight="1">
      <c r="A1451" s="355"/>
      <c r="B1451" s="355"/>
      <c r="C1451" s="355"/>
      <c r="D1451" s="355">
        <v>7293</v>
      </c>
      <c r="E1451" s="356" t="s">
        <v>2623</v>
      </c>
      <c r="F1451" s="356" t="s">
        <v>2624</v>
      </c>
    </row>
    <row r="1452" spans="1:6" s="357" customFormat="1" ht="15" customHeight="1">
      <c r="A1452" s="355"/>
      <c r="B1452" s="355"/>
      <c r="C1452" s="355"/>
      <c r="D1452" s="355">
        <v>7294</v>
      </c>
      <c r="E1452" s="356" t="s">
        <v>2625</v>
      </c>
      <c r="F1452" s="356" t="s">
        <v>2626</v>
      </c>
    </row>
    <row r="1453" spans="1:6" s="357" customFormat="1" ht="15" customHeight="1">
      <c r="A1453" s="355"/>
      <c r="B1453" s="355"/>
      <c r="C1453" s="356"/>
      <c r="D1453" s="355">
        <v>7295</v>
      </c>
      <c r="E1453" s="356" t="s">
        <v>2627</v>
      </c>
      <c r="F1453" s="356" t="s">
        <v>2628</v>
      </c>
    </row>
    <row r="1454" spans="1:6" s="357" customFormat="1" ht="30" customHeight="1">
      <c r="A1454" s="355"/>
      <c r="B1454" s="355"/>
      <c r="C1454" s="356"/>
      <c r="D1454" s="355">
        <v>7296</v>
      </c>
      <c r="E1454" s="356" t="s">
        <v>2629</v>
      </c>
      <c r="F1454" s="356" t="s">
        <v>2630</v>
      </c>
    </row>
    <row r="1455" spans="1:6" s="357" customFormat="1" ht="15" customHeight="1">
      <c r="A1455" s="355"/>
      <c r="B1455" s="355"/>
      <c r="C1455" s="355"/>
      <c r="D1455" s="355">
        <v>7297</v>
      </c>
      <c r="E1455" s="356" t="s">
        <v>2631</v>
      </c>
      <c r="F1455" s="356" t="s">
        <v>2632</v>
      </c>
    </row>
    <row r="1456" spans="1:6" s="357" customFormat="1" ht="15" customHeight="1">
      <c r="A1456" s="355"/>
      <c r="B1456" s="355"/>
      <c r="C1456" s="356"/>
      <c r="D1456" s="355">
        <v>7298</v>
      </c>
      <c r="E1456" s="356" t="s">
        <v>2633</v>
      </c>
      <c r="F1456" s="356" t="s">
        <v>2634</v>
      </c>
    </row>
    <row r="1457" spans="1:6" s="357" customFormat="1" ht="15" customHeight="1">
      <c r="A1457" s="355"/>
      <c r="B1457" s="355"/>
      <c r="C1457" s="356"/>
      <c r="D1457" s="355">
        <v>7299</v>
      </c>
      <c r="E1457" s="356" t="s">
        <v>2635</v>
      </c>
      <c r="F1457" s="356" t="s">
        <v>2636</v>
      </c>
    </row>
    <row r="1458" spans="1:6" s="357" customFormat="1" ht="15" customHeight="1">
      <c r="A1458" s="355" t="s">
        <v>2637</v>
      </c>
      <c r="B1458" s="355"/>
      <c r="C1458" s="355"/>
      <c r="D1458" s="355"/>
      <c r="E1458" s="356" t="s">
        <v>2638</v>
      </c>
      <c r="F1458" s="356" t="s">
        <v>2639</v>
      </c>
    </row>
    <row r="1459" spans="1:6" s="357" customFormat="1" ht="29.25" customHeight="1">
      <c r="A1459" s="355"/>
      <c r="B1459" s="355">
        <v>73</v>
      </c>
      <c r="C1459" s="355"/>
      <c r="D1459" s="355"/>
      <c r="E1459" s="356" t="s">
        <v>2640</v>
      </c>
      <c r="F1459" s="356" t="s">
        <v>2641</v>
      </c>
    </row>
    <row r="1460" spans="1:6" s="357" customFormat="1" ht="15" customHeight="1">
      <c r="A1460" s="361"/>
      <c r="B1460" s="355"/>
      <c r="C1460" s="355">
        <v>731</v>
      </c>
      <c r="D1460" s="355">
        <v>7310</v>
      </c>
      <c r="E1460" s="356" t="s">
        <v>2642</v>
      </c>
      <c r="F1460" s="356"/>
    </row>
    <row r="1461" spans="1:6" s="357" customFormat="1" ht="15" customHeight="1">
      <c r="A1461" s="355"/>
      <c r="B1461" s="355"/>
      <c r="C1461" s="355">
        <v>732</v>
      </c>
      <c r="D1461" s="355">
        <v>7320</v>
      </c>
      <c r="E1461" s="356" t="s">
        <v>2643</v>
      </c>
      <c r="F1461" s="356"/>
    </row>
    <row r="1462" spans="1:6" s="357" customFormat="1" ht="15" customHeight="1">
      <c r="A1462" s="355"/>
      <c r="B1462" s="355"/>
      <c r="C1462" s="355">
        <v>733</v>
      </c>
      <c r="D1462" s="355">
        <v>7330</v>
      </c>
      <c r="E1462" s="356" t="s">
        <v>2644</v>
      </c>
      <c r="F1462" s="356"/>
    </row>
    <row r="1463" spans="1:6" s="357" customFormat="1" ht="15" customHeight="1">
      <c r="A1463" s="355"/>
      <c r="B1463" s="355"/>
      <c r="C1463" s="355">
        <v>734</v>
      </c>
      <c r="D1463" s="355">
        <v>7340</v>
      </c>
      <c r="E1463" s="356" t="s">
        <v>2645</v>
      </c>
      <c r="F1463" s="356"/>
    </row>
    <row r="1464" spans="1:6" s="357" customFormat="1" ht="15" customHeight="1">
      <c r="A1464" s="355"/>
      <c r="B1464" s="355"/>
      <c r="C1464" s="355">
        <v>735</v>
      </c>
      <c r="D1464" s="355">
        <v>7350</v>
      </c>
      <c r="E1464" s="356" t="s">
        <v>2646</v>
      </c>
      <c r="F1464" s="356"/>
    </row>
    <row r="1465" spans="1:6" s="357" customFormat="1" ht="15" customHeight="1">
      <c r="A1465" s="355"/>
      <c r="B1465" s="355">
        <v>74</v>
      </c>
      <c r="C1465" s="355"/>
      <c r="D1465" s="355"/>
      <c r="E1465" s="356" t="s">
        <v>2647</v>
      </c>
      <c r="F1465" s="356"/>
    </row>
    <row r="1466" spans="1:6" s="357" customFormat="1" ht="15" customHeight="1">
      <c r="A1466" s="361"/>
      <c r="B1466" s="355"/>
      <c r="C1466" s="355">
        <v>741</v>
      </c>
      <c r="D1466" s="355">
        <v>7410</v>
      </c>
      <c r="E1466" s="356" t="s">
        <v>2648</v>
      </c>
      <c r="F1466" s="356" t="s">
        <v>2649</v>
      </c>
    </row>
    <row r="1467" spans="1:6" s="357" customFormat="1" ht="15" customHeight="1">
      <c r="A1467" s="355"/>
      <c r="B1467" s="355"/>
      <c r="C1467" s="355">
        <v>742</v>
      </c>
      <c r="D1467" s="355">
        <v>7420</v>
      </c>
      <c r="E1467" s="356" t="s">
        <v>2650</v>
      </c>
      <c r="F1467" s="356" t="s">
        <v>2651</v>
      </c>
    </row>
    <row r="1468" spans="1:6" s="357" customFormat="1" ht="15" customHeight="1">
      <c r="A1468" s="355"/>
      <c r="B1468" s="355"/>
      <c r="C1468" s="355">
        <v>743</v>
      </c>
      <c r="D1468" s="355"/>
      <c r="E1468" s="356" t="s">
        <v>2652</v>
      </c>
      <c r="F1468" s="356"/>
    </row>
    <row r="1469" spans="1:6" s="357" customFormat="1" ht="15" customHeight="1">
      <c r="A1469" s="355"/>
      <c r="B1469" s="355"/>
      <c r="C1469" s="355"/>
      <c r="D1469" s="355">
        <v>7431</v>
      </c>
      <c r="E1469" s="356" t="s">
        <v>2653</v>
      </c>
      <c r="F1469" s="356"/>
    </row>
    <row r="1470" spans="1:6" s="357" customFormat="1" ht="15" customHeight="1">
      <c r="A1470" s="355"/>
      <c r="B1470" s="355"/>
      <c r="C1470" s="355"/>
      <c r="D1470" s="355">
        <v>7432</v>
      </c>
      <c r="E1470" s="356" t="s">
        <v>2654</v>
      </c>
      <c r="F1470" s="356"/>
    </row>
    <row r="1471" spans="1:6" s="357" customFormat="1" ht="15" customHeight="1">
      <c r="A1471" s="355"/>
      <c r="B1471" s="355"/>
      <c r="C1471" s="355"/>
      <c r="D1471" s="355">
        <v>7439</v>
      </c>
      <c r="E1471" s="356" t="s">
        <v>2655</v>
      </c>
      <c r="F1471" s="356"/>
    </row>
    <row r="1472" spans="1:6" s="357" customFormat="1" ht="15" customHeight="1">
      <c r="A1472" s="355"/>
      <c r="B1472" s="355"/>
      <c r="C1472" s="355">
        <v>744</v>
      </c>
      <c r="D1472" s="355"/>
      <c r="E1472" s="356" t="s">
        <v>2656</v>
      </c>
      <c r="F1472" s="356"/>
    </row>
    <row r="1473" spans="1:6" s="357" customFormat="1" ht="15" customHeight="1">
      <c r="A1473" s="355"/>
      <c r="B1473" s="355"/>
      <c r="C1473" s="355"/>
      <c r="D1473" s="355">
        <v>7441</v>
      </c>
      <c r="E1473" s="356" t="s">
        <v>2657</v>
      </c>
      <c r="F1473" s="356"/>
    </row>
    <row r="1474" spans="1:6" s="357" customFormat="1" ht="15" customHeight="1">
      <c r="A1474" s="355"/>
      <c r="B1474" s="355"/>
      <c r="C1474" s="355"/>
      <c r="D1474" s="355">
        <v>7449</v>
      </c>
      <c r="E1474" s="356" t="s">
        <v>2658</v>
      </c>
      <c r="F1474" s="356"/>
    </row>
    <row r="1475" spans="1:6" s="357" customFormat="1" ht="30" customHeight="1">
      <c r="A1475" s="355"/>
      <c r="B1475" s="355"/>
      <c r="C1475" s="355">
        <v>745</v>
      </c>
      <c r="D1475" s="355"/>
      <c r="E1475" s="356" t="s">
        <v>2659</v>
      </c>
      <c r="F1475" s="356" t="s">
        <v>2660</v>
      </c>
    </row>
    <row r="1476" spans="1:6" s="357" customFormat="1" ht="30" customHeight="1">
      <c r="A1476" s="355"/>
      <c r="B1476" s="355"/>
      <c r="C1476" s="355"/>
      <c r="D1476" s="355">
        <v>7451</v>
      </c>
      <c r="E1476" s="356" t="s">
        <v>2661</v>
      </c>
      <c r="F1476" s="356" t="s">
        <v>2662</v>
      </c>
    </row>
    <row r="1477" spans="1:6" s="357" customFormat="1" ht="15" customHeight="1">
      <c r="A1477" s="355"/>
      <c r="B1477" s="355"/>
      <c r="C1477" s="355"/>
      <c r="D1477" s="355">
        <v>7452</v>
      </c>
      <c r="E1477" s="356" t="s">
        <v>2663</v>
      </c>
      <c r="F1477" s="356" t="s">
        <v>2664</v>
      </c>
    </row>
    <row r="1478" spans="1:6" s="357" customFormat="1" ht="27" customHeight="1">
      <c r="A1478" s="355"/>
      <c r="B1478" s="355"/>
      <c r="C1478" s="355"/>
      <c r="D1478" s="355">
        <v>7453</v>
      </c>
      <c r="E1478" s="356" t="s">
        <v>2665</v>
      </c>
      <c r="F1478" s="356" t="s">
        <v>2666</v>
      </c>
    </row>
    <row r="1479" spans="1:6" s="357" customFormat="1" ht="42.75" customHeight="1">
      <c r="A1479" s="355"/>
      <c r="B1479" s="355"/>
      <c r="C1479" s="355"/>
      <c r="D1479" s="355">
        <v>7454</v>
      </c>
      <c r="E1479" s="356" t="s">
        <v>2667</v>
      </c>
      <c r="F1479" s="356" t="s">
        <v>2668</v>
      </c>
    </row>
    <row r="1480" spans="1:6" s="357" customFormat="1" ht="33" customHeight="1">
      <c r="A1480" s="355"/>
      <c r="B1480" s="355"/>
      <c r="C1480" s="355"/>
      <c r="D1480" s="355">
        <v>7455</v>
      </c>
      <c r="E1480" s="356" t="s">
        <v>2669</v>
      </c>
      <c r="F1480" s="356" t="s">
        <v>2670</v>
      </c>
    </row>
    <row r="1481" spans="1:6" s="357" customFormat="1" ht="15" customHeight="1">
      <c r="A1481" s="355"/>
      <c r="B1481" s="355"/>
      <c r="C1481" s="355"/>
      <c r="D1481" s="355">
        <v>7459</v>
      </c>
      <c r="E1481" s="356" t="s">
        <v>2671</v>
      </c>
      <c r="F1481" s="356" t="s">
        <v>2672</v>
      </c>
    </row>
    <row r="1482" spans="1:6" s="357" customFormat="1" ht="15" customHeight="1">
      <c r="A1482" s="355"/>
      <c r="B1482" s="355"/>
      <c r="C1482" s="355">
        <v>746</v>
      </c>
      <c r="D1482" s="355"/>
      <c r="E1482" s="356" t="s">
        <v>2673</v>
      </c>
      <c r="F1482" s="356"/>
    </row>
    <row r="1483" spans="1:6" s="357" customFormat="1" ht="15" customHeight="1">
      <c r="A1483" s="355"/>
      <c r="B1483" s="355"/>
      <c r="C1483" s="355"/>
      <c r="D1483" s="355">
        <v>7461</v>
      </c>
      <c r="E1483" s="356" t="s">
        <v>2674</v>
      </c>
      <c r="F1483" s="356" t="s">
        <v>2675</v>
      </c>
    </row>
    <row r="1484" spans="1:6" s="357" customFormat="1" ht="15" customHeight="1">
      <c r="A1484" s="355"/>
      <c r="B1484" s="355"/>
      <c r="C1484" s="355"/>
      <c r="D1484" s="355">
        <v>7462</v>
      </c>
      <c r="E1484" s="356" t="s">
        <v>2676</v>
      </c>
      <c r="F1484" s="356" t="s">
        <v>2677</v>
      </c>
    </row>
    <row r="1485" spans="1:6" s="357" customFormat="1" ht="15" customHeight="1">
      <c r="A1485" s="355"/>
      <c r="B1485" s="355"/>
      <c r="C1485" s="355"/>
      <c r="D1485" s="355">
        <v>7463</v>
      </c>
      <c r="E1485" s="356" t="s">
        <v>2678</v>
      </c>
      <c r="F1485" s="356"/>
    </row>
    <row r="1486" spans="1:6" s="357" customFormat="1" ht="15" customHeight="1">
      <c r="A1486" s="355"/>
      <c r="B1486" s="355"/>
      <c r="C1486" s="355">
        <v>747</v>
      </c>
      <c r="D1486" s="355"/>
      <c r="E1486" s="356" t="s">
        <v>2679</v>
      </c>
      <c r="F1486" s="356" t="s">
        <v>2680</v>
      </c>
    </row>
    <row r="1487" spans="1:6" s="357" customFormat="1" ht="15" customHeight="1">
      <c r="A1487" s="355"/>
      <c r="B1487" s="355"/>
      <c r="C1487" s="355"/>
      <c r="D1487" s="355">
        <v>7471</v>
      </c>
      <c r="E1487" s="356" t="s">
        <v>2681</v>
      </c>
      <c r="F1487" s="356"/>
    </row>
    <row r="1488" spans="1:6" s="357" customFormat="1" ht="15" customHeight="1">
      <c r="A1488" s="355"/>
      <c r="B1488" s="355"/>
      <c r="C1488" s="355"/>
      <c r="D1488" s="355">
        <v>7472</v>
      </c>
      <c r="E1488" s="356" t="s">
        <v>2682</v>
      </c>
      <c r="F1488" s="356"/>
    </row>
    <row r="1489" spans="1:6" s="357" customFormat="1" ht="15" customHeight="1">
      <c r="A1489" s="355"/>
      <c r="B1489" s="355"/>
      <c r="C1489" s="355"/>
      <c r="D1489" s="355">
        <v>7473</v>
      </c>
      <c r="E1489" s="356" t="s">
        <v>2683</v>
      </c>
      <c r="F1489" s="356"/>
    </row>
    <row r="1490" spans="1:6" s="357" customFormat="1" ht="15" customHeight="1">
      <c r="A1490" s="355"/>
      <c r="B1490" s="355"/>
      <c r="C1490" s="355"/>
      <c r="D1490" s="355">
        <v>7474</v>
      </c>
      <c r="E1490" s="356" t="s">
        <v>2684</v>
      </c>
      <c r="F1490" s="356" t="s">
        <v>2685</v>
      </c>
    </row>
    <row r="1491" spans="1:6" s="357" customFormat="1" ht="15" customHeight="1">
      <c r="A1491" s="355"/>
      <c r="B1491" s="355"/>
      <c r="C1491" s="355"/>
      <c r="D1491" s="355">
        <v>7475</v>
      </c>
      <c r="E1491" s="356" t="s">
        <v>2686</v>
      </c>
      <c r="F1491" s="356" t="s">
        <v>2687</v>
      </c>
    </row>
    <row r="1492" spans="1:6" s="357" customFormat="1" ht="15" customHeight="1">
      <c r="A1492" s="355"/>
      <c r="B1492" s="355"/>
      <c r="C1492" s="355">
        <v>748</v>
      </c>
      <c r="D1492" s="355"/>
      <c r="E1492" s="356" t="s">
        <v>2688</v>
      </c>
      <c r="F1492" s="356"/>
    </row>
    <row r="1493" spans="1:6" s="357" customFormat="1" ht="15" customHeight="1">
      <c r="A1493" s="355"/>
      <c r="B1493" s="355"/>
      <c r="C1493" s="355"/>
      <c r="D1493" s="355">
        <v>7481</v>
      </c>
      <c r="E1493" s="356" t="s">
        <v>2689</v>
      </c>
      <c r="F1493" s="356" t="s">
        <v>2690</v>
      </c>
    </row>
    <row r="1494" spans="1:6" s="357" customFormat="1" ht="15" customHeight="1">
      <c r="A1494" s="355"/>
      <c r="B1494" s="355"/>
      <c r="C1494" s="355"/>
      <c r="D1494" s="355">
        <v>7482</v>
      </c>
      <c r="E1494" s="356" t="s">
        <v>2691</v>
      </c>
      <c r="F1494" s="356"/>
    </row>
    <row r="1495" spans="1:6" s="357" customFormat="1" ht="15" customHeight="1">
      <c r="A1495" s="355"/>
      <c r="B1495" s="355"/>
      <c r="C1495" s="355"/>
      <c r="D1495" s="355">
        <v>7483</v>
      </c>
      <c r="E1495" s="356" t="s">
        <v>2692</v>
      </c>
      <c r="F1495" s="356" t="s">
        <v>2693</v>
      </c>
    </row>
    <row r="1496" spans="1:6" s="357" customFormat="1" ht="15" customHeight="1">
      <c r="A1496" s="355"/>
      <c r="B1496" s="355"/>
      <c r="C1496" s="355"/>
      <c r="D1496" s="355">
        <v>7484</v>
      </c>
      <c r="E1496" s="356" t="s">
        <v>2694</v>
      </c>
      <c r="F1496" s="356"/>
    </row>
    <row r="1497" spans="1:6" s="357" customFormat="1" ht="15" customHeight="1">
      <c r="A1497" s="355"/>
      <c r="B1497" s="355"/>
      <c r="C1497" s="355"/>
      <c r="D1497" s="355">
        <v>7485</v>
      </c>
      <c r="E1497" s="356" t="s">
        <v>2695</v>
      </c>
      <c r="F1497" s="356" t="s">
        <v>2696</v>
      </c>
    </row>
    <row r="1498" spans="1:6" s="357" customFormat="1" ht="15" customHeight="1">
      <c r="A1498" s="355"/>
      <c r="B1498" s="355"/>
      <c r="C1498" s="355"/>
      <c r="D1498" s="355">
        <v>7486</v>
      </c>
      <c r="E1498" s="356" t="s">
        <v>2697</v>
      </c>
      <c r="F1498" s="356" t="s">
        <v>2698</v>
      </c>
    </row>
    <row r="1499" spans="1:6" s="357" customFormat="1" ht="15" customHeight="1">
      <c r="A1499" s="355"/>
      <c r="B1499" s="355"/>
      <c r="C1499" s="355">
        <v>749</v>
      </c>
      <c r="D1499" s="355"/>
      <c r="E1499" s="356" t="s">
        <v>2699</v>
      </c>
      <c r="F1499" s="356"/>
    </row>
    <row r="1500" spans="1:6" s="357" customFormat="1" ht="15" customHeight="1">
      <c r="A1500" s="355"/>
      <c r="B1500" s="355"/>
      <c r="C1500" s="355"/>
      <c r="D1500" s="355">
        <v>7491</v>
      </c>
      <c r="E1500" s="356" t="s">
        <v>2700</v>
      </c>
      <c r="F1500" s="356"/>
    </row>
    <row r="1501" spans="1:6" s="357" customFormat="1" ht="15" customHeight="1">
      <c r="A1501" s="355"/>
      <c r="B1501" s="355"/>
      <c r="C1501" s="355"/>
      <c r="D1501" s="355">
        <v>7492</v>
      </c>
      <c r="E1501" s="356" t="s">
        <v>2701</v>
      </c>
      <c r="F1501" s="356" t="s">
        <v>2702</v>
      </c>
    </row>
    <row r="1502" spans="1:6" s="357" customFormat="1" ht="15" customHeight="1">
      <c r="A1502" s="355"/>
      <c r="B1502" s="355"/>
      <c r="C1502" s="355"/>
      <c r="D1502" s="355">
        <v>7493</v>
      </c>
      <c r="E1502" s="356" t="s">
        <v>2703</v>
      </c>
      <c r="F1502" s="356" t="s">
        <v>2704</v>
      </c>
    </row>
    <row r="1503" spans="1:6" s="357" customFormat="1" ht="15" customHeight="1">
      <c r="A1503" s="355"/>
      <c r="B1503" s="355"/>
      <c r="C1503" s="355"/>
      <c r="D1503" s="355">
        <v>7499</v>
      </c>
      <c r="E1503" s="356" t="s">
        <v>2705</v>
      </c>
      <c r="F1503" s="356"/>
    </row>
    <row r="1504" spans="1:6" s="357" customFormat="1" ht="15" customHeight="1">
      <c r="A1504" s="355"/>
      <c r="B1504" s="355">
        <v>75</v>
      </c>
      <c r="C1504" s="355"/>
      <c r="D1504" s="355"/>
      <c r="E1504" s="356" t="s">
        <v>2706</v>
      </c>
      <c r="F1504" s="356"/>
    </row>
    <row r="1505" spans="1:6" s="357" customFormat="1" ht="15" customHeight="1">
      <c r="A1505" s="355"/>
      <c r="B1505" s="355"/>
      <c r="C1505" s="355">
        <v>751</v>
      </c>
      <c r="D1505" s="355"/>
      <c r="E1505" s="356" t="s">
        <v>2707</v>
      </c>
      <c r="F1505" s="356" t="s">
        <v>2708</v>
      </c>
    </row>
    <row r="1506" spans="1:6" s="357" customFormat="1" ht="15" customHeight="1">
      <c r="A1506" s="355"/>
      <c r="B1506" s="355"/>
      <c r="C1506" s="355"/>
      <c r="D1506" s="355">
        <v>7511</v>
      </c>
      <c r="E1506" s="356" t="s">
        <v>2709</v>
      </c>
      <c r="F1506" s="356"/>
    </row>
    <row r="1507" spans="1:6" s="357" customFormat="1" ht="15" customHeight="1">
      <c r="A1507" s="355"/>
      <c r="B1507" s="355"/>
      <c r="C1507" s="355"/>
      <c r="D1507" s="355">
        <v>7512</v>
      </c>
      <c r="E1507" s="356" t="s">
        <v>2710</v>
      </c>
      <c r="F1507" s="356"/>
    </row>
    <row r="1508" spans="1:6" s="357" customFormat="1" ht="15" customHeight="1">
      <c r="A1508" s="355"/>
      <c r="B1508" s="355"/>
      <c r="C1508" s="355"/>
      <c r="D1508" s="355">
        <v>7513</v>
      </c>
      <c r="E1508" s="356" t="s">
        <v>2711</v>
      </c>
      <c r="F1508" s="356"/>
    </row>
    <row r="1509" spans="1:6" s="357" customFormat="1" ht="28.5" customHeight="1">
      <c r="A1509" s="355"/>
      <c r="B1509" s="355"/>
      <c r="C1509" s="355"/>
      <c r="D1509" s="355">
        <v>7514</v>
      </c>
      <c r="E1509" s="356" t="s">
        <v>2712</v>
      </c>
      <c r="F1509" s="356" t="s">
        <v>2713</v>
      </c>
    </row>
    <row r="1510" spans="1:6" s="357" customFormat="1" ht="15" customHeight="1">
      <c r="A1510" s="355"/>
      <c r="B1510" s="355"/>
      <c r="C1510" s="355"/>
      <c r="D1510" s="355">
        <v>7515</v>
      </c>
      <c r="E1510" s="356" t="s">
        <v>2714</v>
      </c>
      <c r="F1510" s="356"/>
    </row>
    <row r="1511" spans="1:6" s="357" customFormat="1" ht="15" customHeight="1">
      <c r="A1511" s="355"/>
      <c r="B1511" s="355"/>
      <c r="C1511" s="355"/>
      <c r="D1511" s="355">
        <v>7516</v>
      </c>
      <c r="E1511" s="356" t="s">
        <v>2715</v>
      </c>
      <c r="F1511" s="356"/>
    </row>
    <row r="1512" spans="1:6" s="357" customFormat="1" ht="15" customHeight="1">
      <c r="A1512" s="355"/>
      <c r="B1512" s="355"/>
      <c r="C1512" s="355"/>
      <c r="D1512" s="355">
        <v>7517</v>
      </c>
      <c r="E1512" s="356" t="s">
        <v>2716</v>
      </c>
      <c r="F1512" s="356"/>
    </row>
    <row r="1513" spans="1:6" s="357" customFormat="1" ht="15" customHeight="1">
      <c r="A1513" s="355"/>
      <c r="B1513" s="355"/>
      <c r="C1513" s="355"/>
      <c r="D1513" s="355">
        <v>7519</v>
      </c>
      <c r="E1513" s="356" t="s">
        <v>2717</v>
      </c>
      <c r="F1513" s="356"/>
    </row>
    <row r="1514" spans="1:6" s="357" customFormat="1" ht="34.5" customHeight="1">
      <c r="A1514" s="355"/>
      <c r="B1514" s="355"/>
      <c r="C1514" s="355">
        <v>752</v>
      </c>
      <c r="D1514" s="355">
        <v>7520</v>
      </c>
      <c r="E1514" s="356" t="s">
        <v>2718</v>
      </c>
      <c r="F1514" s="356" t="s">
        <v>2719</v>
      </c>
    </row>
    <row r="1515" spans="1:6" s="357" customFormat="1" ht="34.5" customHeight="1">
      <c r="A1515" s="355"/>
      <c r="B1515" s="355"/>
      <c r="C1515" s="356">
        <v>753</v>
      </c>
      <c r="D1515" s="355">
        <v>7530</v>
      </c>
      <c r="E1515" s="356" t="s">
        <v>2720</v>
      </c>
      <c r="F1515" s="356" t="s">
        <v>2721</v>
      </c>
    </row>
    <row r="1516" spans="1:6" s="357" customFormat="1" ht="34.5" customHeight="1">
      <c r="A1516" s="355"/>
      <c r="B1516" s="355"/>
      <c r="C1516" s="355">
        <v>754</v>
      </c>
      <c r="D1516" s="355">
        <v>7540</v>
      </c>
      <c r="E1516" s="356" t="s">
        <v>2722</v>
      </c>
      <c r="F1516" s="356" t="s">
        <v>2723</v>
      </c>
    </row>
    <row r="1517" spans="1:6" s="357" customFormat="1" ht="15" customHeight="1">
      <c r="A1517" s="355"/>
      <c r="B1517" s="355"/>
      <c r="C1517" s="355">
        <v>759</v>
      </c>
      <c r="D1517" s="355">
        <v>7590</v>
      </c>
      <c r="E1517" s="356" t="s">
        <v>2724</v>
      </c>
      <c r="F1517" s="356" t="s">
        <v>2725</v>
      </c>
    </row>
    <row r="1518" spans="1:6" s="357" customFormat="1" ht="15" customHeight="1">
      <c r="A1518" s="355" t="s">
        <v>2726</v>
      </c>
      <c r="B1518" s="355"/>
      <c r="C1518" s="355"/>
      <c r="D1518" s="355"/>
      <c r="E1518" s="356" t="s">
        <v>2727</v>
      </c>
      <c r="F1518" s="356" t="s">
        <v>2728</v>
      </c>
    </row>
    <row r="1519" spans="1:6" s="357" customFormat="1" ht="15" customHeight="1">
      <c r="A1519" s="355"/>
      <c r="B1519" s="355">
        <v>76</v>
      </c>
      <c r="C1519" s="355"/>
      <c r="D1519" s="355"/>
      <c r="E1519" s="356" t="s">
        <v>2729</v>
      </c>
      <c r="F1519" s="356"/>
    </row>
    <row r="1520" spans="1:6" s="357" customFormat="1" ht="24" customHeight="1">
      <c r="A1520" s="355"/>
      <c r="B1520" s="355"/>
      <c r="C1520" s="355">
        <v>761</v>
      </c>
      <c r="D1520" s="355">
        <v>7610</v>
      </c>
      <c r="E1520" s="356" t="s">
        <v>2730</v>
      </c>
      <c r="F1520" s="356" t="s">
        <v>2731</v>
      </c>
    </row>
    <row r="1521" spans="1:6" s="357" customFormat="1" ht="24" customHeight="1">
      <c r="A1521" s="355"/>
      <c r="B1521" s="355"/>
      <c r="C1521" s="355">
        <v>762</v>
      </c>
      <c r="D1521" s="355">
        <v>7620</v>
      </c>
      <c r="E1521" s="356" t="s">
        <v>2732</v>
      </c>
      <c r="F1521" s="356" t="s">
        <v>2733</v>
      </c>
    </row>
    <row r="1522" spans="1:6" s="357" customFormat="1" ht="24" customHeight="1">
      <c r="A1522" s="355"/>
      <c r="B1522" s="355"/>
      <c r="C1522" s="355">
        <v>763</v>
      </c>
      <c r="D1522" s="355">
        <v>7630</v>
      </c>
      <c r="E1522" s="356" t="s">
        <v>2734</v>
      </c>
      <c r="F1522" s="356" t="s">
        <v>2735</v>
      </c>
    </row>
    <row r="1523" spans="1:6" s="357" customFormat="1" ht="15" customHeight="1">
      <c r="A1523" s="355"/>
      <c r="B1523" s="355"/>
      <c r="C1523" s="355">
        <v>764</v>
      </c>
      <c r="D1523" s="355">
        <v>7640</v>
      </c>
      <c r="E1523" s="356" t="s">
        <v>2736</v>
      </c>
      <c r="F1523" s="356" t="s">
        <v>2737</v>
      </c>
    </row>
    <row r="1524" spans="1:6" s="357" customFormat="1" ht="15" customHeight="1">
      <c r="A1524" s="355"/>
      <c r="B1524" s="355"/>
      <c r="C1524" s="355">
        <v>769</v>
      </c>
      <c r="D1524" s="355">
        <v>7690</v>
      </c>
      <c r="E1524" s="356" t="s">
        <v>2738</v>
      </c>
      <c r="F1524" s="356"/>
    </row>
    <row r="1525" spans="1:6" s="357" customFormat="1" ht="15" customHeight="1">
      <c r="A1525" s="355"/>
      <c r="B1525" s="355">
        <v>77</v>
      </c>
      <c r="C1525" s="355"/>
      <c r="D1525" s="355"/>
      <c r="E1525" s="356" t="s">
        <v>2739</v>
      </c>
      <c r="F1525" s="356"/>
    </row>
    <row r="1526" spans="1:6" s="357" customFormat="1" ht="15" customHeight="1">
      <c r="A1526" s="355"/>
      <c r="B1526" s="355"/>
      <c r="C1526" s="355">
        <v>771</v>
      </c>
      <c r="D1526" s="355"/>
      <c r="E1526" s="356" t="s">
        <v>2740</v>
      </c>
      <c r="F1526" s="356"/>
    </row>
    <row r="1527" spans="1:6" s="357" customFormat="1" ht="15" customHeight="1">
      <c r="A1527" s="355"/>
      <c r="B1527" s="355"/>
      <c r="C1527" s="355"/>
      <c r="D1527" s="355">
        <v>7711</v>
      </c>
      <c r="E1527" s="356" t="s">
        <v>2741</v>
      </c>
      <c r="F1527" s="356" t="s">
        <v>2742</v>
      </c>
    </row>
    <row r="1528" spans="1:6" s="357" customFormat="1" ht="15" customHeight="1">
      <c r="A1528" s="355"/>
      <c r="B1528" s="355"/>
      <c r="C1528" s="355"/>
      <c r="D1528" s="355">
        <v>7712</v>
      </c>
      <c r="E1528" s="356" t="s">
        <v>2743</v>
      </c>
      <c r="F1528" s="356" t="s">
        <v>2744</v>
      </c>
    </row>
    <row r="1529" spans="1:6" s="357" customFormat="1" ht="15" customHeight="1">
      <c r="A1529" s="355"/>
      <c r="B1529" s="355"/>
      <c r="C1529" s="355"/>
      <c r="D1529" s="355">
        <v>7713</v>
      </c>
      <c r="E1529" s="356" t="s">
        <v>2745</v>
      </c>
      <c r="F1529" s="356" t="s">
        <v>2746</v>
      </c>
    </row>
    <row r="1530" spans="1:6" s="357" customFormat="1" ht="15" customHeight="1">
      <c r="A1530" s="355"/>
      <c r="B1530" s="355"/>
      <c r="C1530" s="355"/>
      <c r="D1530" s="355">
        <v>7714</v>
      </c>
      <c r="E1530" s="356" t="s">
        <v>2747</v>
      </c>
      <c r="F1530" s="356" t="s">
        <v>2748</v>
      </c>
    </row>
    <row r="1531" spans="1:6" s="357" customFormat="1" ht="15" customHeight="1">
      <c r="A1531" s="355"/>
      <c r="B1531" s="355"/>
      <c r="C1531" s="355"/>
      <c r="D1531" s="355">
        <v>7715</v>
      </c>
      <c r="E1531" s="356" t="s">
        <v>2749</v>
      </c>
      <c r="F1531" s="356"/>
    </row>
    <row r="1532" spans="1:6" s="357" customFormat="1" ht="15" customHeight="1">
      <c r="A1532" s="355"/>
      <c r="B1532" s="355"/>
      <c r="C1532" s="356"/>
      <c r="D1532" s="355">
        <v>7716</v>
      </c>
      <c r="E1532" s="356" t="s">
        <v>2750</v>
      </c>
      <c r="F1532" s="356"/>
    </row>
    <row r="1533" spans="1:6" s="357" customFormat="1" ht="15" customHeight="1">
      <c r="A1533" s="355"/>
      <c r="B1533" s="355"/>
      <c r="C1533" s="356"/>
      <c r="D1533" s="355">
        <v>7719</v>
      </c>
      <c r="E1533" s="356" t="s">
        <v>2751</v>
      </c>
      <c r="F1533" s="356" t="s">
        <v>2752</v>
      </c>
    </row>
    <row r="1534" spans="1:6" s="357" customFormat="1" ht="15" customHeight="1">
      <c r="A1534" s="355"/>
      <c r="B1534" s="355"/>
      <c r="C1534" s="355">
        <v>772</v>
      </c>
      <c r="D1534" s="355"/>
      <c r="E1534" s="356" t="s">
        <v>2753</v>
      </c>
      <c r="F1534" s="356"/>
    </row>
    <row r="1535" spans="1:6" s="357" customFormat="1" ht="15" customHeight="1">
      <c r="A1535" s="355"/>
      <c r="B1535" s="355"/>
      <c r="C1535" s="355"/>
      <c r="D1535" s="355">
        <v>7721</v>
      </c>
      <c r="E1535" s="356" t="s">
        <v>2754</v>
      </c>
      <c r="F1535" s="356" t="s">
        <v>2755</v>
      </c>
    </row>
    <row r="1536" spans="1:6" s="357" customFormat="1" ht="15" customHeight="1">
      <c r="A1536" s="355"/>
      <c r="B1536" s="355"/>
      <c r="C1536" s="355"/>
      <c r="D1536" s="355">
        <v>7722</v>
      </c>
      <c r="E1536" s="356" t="s">
        <v>2756</v>
      </c>
      <c r="F1536" s="356" t="s">
        <v>2757</v>
      </c>
    </row>
    <row r="1537" spans="1:6" s="357" customFormat="1" ht="15" customHeight="1">
      <c r="A1537" s="355"/>
      <c r="B1537" s="355"/>
      <c r="C1537" s="355"/>
      <c r="D1537" s="355">
        <v>7723</v>
      </c>
      <c r="E1537" s="356" t="s">
        <v>2758</v>
      </c>
      <c r="F1537" s="356" t="s">
        <v>2759</v>
      </c>
    </row>
    <row r="1538" spans="1:6" s="357" customFormat="1" ht="15" customHeight="1">
      <c r="A1538" s="355"/>
      <c r="B1538" s="355"/>
      <c r="C1538" s="355"/>
      <c r="D1538" s="355">
        <v>7724</v>
      </c>
      <c r="E1538" s="356" t="s">
        <v>2760</v>
      </c>
      <c r="F1538" s="356" t="s">
        <v>2761</v>
      </c>
    </row>
    <row r="1539" spans="1:6" s="357" customFormat="1" ht="15" customHeight="1">
      <c r="A1539" s="355"/>
      <c r="B1539" s="355"/>
      <c r="C1539" s="355"/>
      <c r="D1539" s="355">
        <v>7725</v>
      </c>
      <c r="E1539" s="356" t="s">
        <v>2762</v>
      </c>
      <c r="F1539" s="356" t="s">
        <v>2763</v>
      </c>
    </row>
    <row r="1540" spans="1:6" s="357" customFormat="1" ht="15" customHeight="1">
      <c r="A1540" s="355"/>
      <c r="B1540" s="355"/>
      <c r="C1540" s="355"/>
      <c r="D1540" s="355">
        <v>7726</v>
      </c>
      <c r="E1540" s="356" t="s">
        <v>2764</v>
      </c>
      <c r="F1540" s="356"/>
    </row>
    <row r="1541" spans="1:6" s="357" customFormat="1" ht="15" customHeight="1">
      <c r="A1541" s="355"/>
      <c r="B1541" s="355"/>
      <c r="C1541" s="355"/>
      <c r="D1541" s="355">
        <v>7727</v>
      </c>
      <c r="E1541" s="356" t="s">
        <v>2765</v>
      </c>
      <c r="F1541" s="356"/>
    </row>
    <row r="1542" spans="1:6" s="357" customFormat="1" ht="15" customHeight="1">
      <c r="A1542" s="355"/>
      <c r="B1542" s="355"/>
      <c r="C1542" s="355"/>
      <c r="D1542" s="355">
        <v>7729</v>
      </c>
      <c r="E1542" s="356" t="s">
        <v>2766</v>
      </c>
      <c r="F1542" s="356" t="s">
        <v>2767</v>
      </c>
    </row>
    <row r="1543" spans="1:6" s="357" customFormat="1" ht="15" customHeight="1">
      <c r="A1543" s="355"/>
      <c r="B1543" s="355">
        <v>78</v>
      </c>
      <c r="C1543" s="355"/>
      <c r="D1543" s="355"/>
      <c r="E1543" s="356" t="s">
        <v>2768</v>
      </c>
      <c r="F1543" s="356"/>
    </row>
    <row r="1544" spans="1:6" s="357" customFormat="1" ht="15" customHeight="1">
      <c r="A1544" s="355"/>
      <c r="B1544" s="355"/>
      <c r="C1544" s="355">
        <v>781</v>
      </c>
      <c r="D1544" s="355">
        <v>7810</v>
      </c>
      <c r="E1544" s="356" t="s">
        <v>2769</v>
      </c>
      <c r="F1544" s="356" t="s">
        <v>2770</v>
      </c>
    </row>
    <row r="1545" spans="1:6" s="357" customFormat="1" ht="15" customHeight="1">
      <c r="A1545" s="361"/>
      <c r="B1545" s="355"/>
      <c r="C1545" s="355">
        <v>782</v>
      </c>
      <c r="D1545" s="355">
        <v>7820</v>
      </c>
      <c r="E1545" s="356" t="s">
        <v>2771</v>
      </c>
      <c r="F1545" s="356" t="s">
        <v>2772</v>
      </c>
    </row>
    <row r="1546" spans="1:6" s="357" customFormat="1" ht="30" customHeight="1">
      <c r="A1546" s="355"/>
      <c r="B1546" s="355"/>
      <c r="C1546" s="355">
        <v>783</v>
      </c>
      <c r="D1546" s="355">
        <v>7830</v>
      </c>
      <c r="E1546" s="356" t="s">
        <v>2773</v>
      </c>
      <c r="F1546" s="356" t="s">
        <v>2774</v>
      </c>
    </row>
    <row r="1547" spans="1:6" s="357" customFormat="1" ht="15" customHeight="1">
      <c r="A1547" s="355"/>
      <c r="B1547" s="355"/>
      <c r="C1547" s="355">
        <v>784</v>
      </c>
      <c r="D1547" s="355">
        <v>7840</v>
      </c>
      <c r="E1547" s="356" t="s">
        <v>2775</v>
      </c>
      <c r="F1547" s="356" t="s">
        <v>2776</v>
      </c>
    </row>
    <row r="1548" spans="1:6" s="357" customFormat="1" ht="15" customHeight="1">
      <c r="A1548" s="355"/>
      <c r="B1548" s="355"/>
      <c r="C1548" s="355">
        <v>785</v>
      </c>
      <c r="D1548" s="355">
        <v>7850</v>
      </c>
      <c r="E1548" s="356" t="s">
        <v>2777</v>
      </c>
      <c r="F1548" s="356" t="s">
        <v>2778</v>
      </c>
    </row>
    <row r="1549" spans="1:6" s="357" customFormat="1" ht="27" customHeight="1">
      <c r="A1549" s="355"/>
      <c r="B1549" s="355"/>
      <c r="C1549" s="355">
        <v>786</v>
      </c>
      <c r="D1549" s="355"/>
      <c r="E1549" s="356" t="s">
        <v>2779</v>
      </c>
      <c r="F1549" s="356" t="s">
        <v>2780</v>
      </c>
    </row>
    <row r="1550" spans="1:6" s="357" customFormat="1" ht="15" customHeight="1">
      <c r="A1550" s="355"/>
      <c r="B1550" s="355"/>
      <c r="C1550" s="355"/>
      <c r="D1550" s="355">
        <v>7861</v>
      </c>
      <c r="E1550" s="356" t="s">
        <v>2781</v>
      </c>
      <c r="F1550" s="356" t="s">
        <v>2782</v>
      </c>
    </row>
    <row r="1551" spans="1:6" s="357" customFormat="1" ht="15" customHeight="1">
      <c r="A1551" s="355"/>
      <c r="B1551" s="355"/>
      <c r="C1551" s="355"/>
      <c r="D1551" s="355">
        <v>7862</v>
      </c>
      <c r="E1551" s="356" t="s">
        <v>2783</v>
      </c>
      <c r="F1551" s="356"/>
    </row>
    <row r="1552" spans="1:6" s="357" customFormat="1" ht="15" customHeight="1">
      <c r="A1552" s="355"/>
      <c r="B1552" s="355"/>
      <c r="C1552" s="355"/>
      <c r="D1552" s="355">
        <v>7869</v>
      </c>
      <c r="E1552" s="356" t="s">
        <v>2784</v>
      </c>
      <c r="F1552" s="356"/>
    </row>
    <row r="1553" spans="1:6" s="357" customFormat="1" ht="15" customHeight="1">
      <c r="A1553" s="355"/>
      <c r="B1553" s="355">
        <v>79</v>
      </c>
      <c r="C1553" s="355"/>
      <c r="D1553" s="355"/>
      <c r="E1553" s="356" t="s">
        <v>2785</v>
      </c>
      <c r="F1553" s="356"/>
    </row>
    <row r="1554" spans="1:6" s="357" customFormat="1" ht="15" customHeight="1">
      <c r="A1554" s="355"/>
      <c r="B1554" s="355"/>
      <c r="C1554" s="355">
        <v>791</v>
      </c>
      <c r="D1554" s="355">
        <v>7910</v>
      </c>
      <c r="E1554" s="356" t="s">
        <v>2786</v>
      </c>
      <c r="F1554" s="356" t="s">
        <v>2787</v>
      </c>
    </row>
    <row r="1555" spans="1:6" s="357" customFormat="1" ht="27" customHeight="1">
      <c r="A1555" s="355"/>
      <c r="B1555" s="355"/>
      <c r="C1555" s="355">
        <v>792</v>
      </c>
      <c r="D1555" s="355">
        <v>7920</v>
      </c>
      <c r="E1555" s="356" t="s">
        <v>2788</v>
      </c>
      <c r="F1555" s="356" t="s">
        <v>2789</v>
      </c>
    </row>
    <row r="1556" spans="1:6" s="357" customFormat="1" ht="15" customHeight="1">
      <c r="A1556" s="355"/>
      <c r="B1556" s="355"/>
      <c r="C1556" s="355">
        <v>793</v>
      </c>
      <c r="D1556" s="355">
        <v>7930</v>
      </c>
      <c r="E1556" s="356" t="s">
        <v>2790</v>
      </c>
      <c r="F1556" s="356" t="s">
        <v>2791</v>
      </c>
    </row>
    <row r="1557" spans="1:6" s="357" customFormat="1" ht="26.25" customHeight="1">
      <c r="A1557" s="355"/>
      <c r="B1557" s="355"/>
      <c r="C1557" s="355">
        <v>794</v>
      </c>
      <c r="D1557" s="355">
        <v>7940</v>
      </c>
      <c r="E1557" s="356" t="s">
        <v>2792</v>
      </c>
      <c r="F1557" s="356" t="s">
        <v>2793</v>
      </c>
    </row>
    <row r="1558" spans="1:6" s="357" customFormat="1" ht="15" customHeight="1">
      <c r="A1558" s="355"/>
      <c r="B1558" s="355"/>
      <c r="C1558" s="355">
        <v>799</v>
      </c>
      <c r="D1558" s="355">
        <v>7990</v>
      </c>
      <c r="E1558" s="356" t="s">
        <v>2794</v>
      </c>
      <c r="F1558" s="356" t="s">
        <v>2795</v>
      </c>
    </row>
    <row r="1559" spans="1:6" s="357" customFormat="1" ht="15" customHeight="1">
      <c r="A1559" s="355" t="s">
        <v>2796</v>
      </c>
      <c r="B1559" s="355"/>
      <c r="C1559" s="355"/>
      <c r="D1559" s="355"/>
      <c r="E1559" s="356" t="s">
        <v>2797</v>
      </c>
      <c r="F1559" s="356" t="s">
        <v>2798</v>
      </c>
    </row>
    <row r="1560" spans="1:6" s="357" customFormat="1" ht="15" customHeight="1">
      <c r="A1560" s="355"/>
      <c r="B1560" s="355">
        <v>80</v>
      </c>
      <c r="C1560" s="355"/>
      <c r="D1560" s="355"/>
      <c r="E1560" s="356" t="s">
        <v>2799</v>
      </c>
      <c r="F1560" s="356"/>
    </row>
    <row r="1561" spans="1:6" s="357" customFormat="1" ht="26.25" customHeight="1">
      <c r="A1561" s="355"/>
      <c r="B1561" s="355"/>
      <c r="C1561" s="355">
        <v>801</v>
      </c>
      <c r="D1561" s="355">
        <v>8010</v>
      </c>
      <c r="E1561" s="356" t="s">
        <v>2800</v>
      </c>
      <c r="F1561" s="356" t="s">
        <v>2801</v>
      </c>
    </row>
    <row r="1562" spans="1:6" s="357" customFormat="1" ht="15" customHeight="1">
      <c r="A1562" s="355"/>
      <c r="B1562" s="355"/>
      <c r="C1562" s="355">
        <v>802</v>
      </c>
      <c r="D1562" s="355">
        <v>8020</v>
      </c>
      <c r="E1562" s="356" t="s">
        <v>2802</v>
      </c>
      <c r="F1562" s="356" t="s">
        <v>2803</v>
      </c>
    </row>
    <row r="1563" spans="1:6" s="357" customFormat="1" ht="15" customHeight="1">
      <c r="A1563" s="355"/>
      <c r="B1563" s="355"/>
      <c r="C1563" s="355">
        <v>803</v>
      </c>
      <c r="D1563" s="355">
        <v>8030</v>
      </c>
      <c r="E1563" s="356" t="s">
        <v>2804</v>
      </c>
      <c r="F1563" s="356" t="s">
        <v>2805</v>
      </c>
    </row>
    <row r="1564" spans="1:6" s="357" customFormat="1" ht="15" customHeight="1">
      <c r="A1564" s="355"/>
      <c r="B1564" s="355"/>
      <c r="C1564" s="355">
        <v>804</v>
      </c>
      <c r="D1564" s="355">
        <v>8040</v>
      </c>
      <c r="E1564" s="356" t="s">
        <v>2806</v>
      </c>
      <c r="F1564" s="356" t="s">
        <v>2807</v>
      </c>
    </row>
    <row r="1565" spans="1:6" s="357" customFormat="1" ht="15" customHeight="1">
      <c r="A1565" s="355"/>
      <c r="B1565" s="355"/>
      <c r="C1565" s="355">
        <v>805</v>
      </c>
      <c r="D1565" s="355"/>
      <c r="E1565" s="356" t="s">
        <v>2808</v>
      </c>
      <c r="F1565" s="356"/>
    </row>
    <row r="1566" spans="1:6" s="357" customFormat="1" ht="15" customHeight="1">
      <c r="A1566" s="355"/>
      <c r="B1566" s="355"/>
      <c r="C1566" s="355"/>
      <c r="D1566" s="355">
        <v>8051</v>
      </c>
      <c r="E1566" s="356" t="s">
        <v>2809</v>
      </c>
      <c r="F1566" s="356" t="s">
        <v>2810</v>
      </c>
    </row>
    <row r="1567" spans="1:6" s="357" customFormat="1" ht="15" customHeight="1">
      <c r="A1567" s="616"/>
      <c r="B1567" s="616"/>
      <c r="C1567" s="616"/>
      <c r="D1567" s="355">
        <v>8052</v>
      </c>
      <c r="E1567" s="356" t="s">
        <v>2811</v>
      </c>
      <c r="F1567" s="356"/>
    </row>
    <row r="1568" spans="1:6" s="357" customFormat="1" ht="15" customHeight="1">
      <c r="A1568" s="616"/>
      <c r="B1568" s="616"/>
      <c r="C1568" s="616"/>
      <c r="D1568" s="355">
        <v>8053</v>
      </c>
      <c r="E1568" s="356" t="s">
        <v>2812</v>
      </c>
      <c r="F1568" s="356" t="s">
        <v>2813</v>
      </c>
    </row>
    <row r="1569" spans="1:6" s="357" customFormat="1" ht="15" customHeight="1">
      <c r="A1569" s="355"/>
      <c r="B1569" s="355"/>
      <c r="C1569" s="355">
        <v>806</v>
      </c>
      <c r="D1569" s="355">
        <v>8060</v>
      </c>
      <c r="E1569" s="356" t="s">
        <v>2814</v>
      </c>
      <c r="F1569" s="356"/>
    </row>
    <row r="1570" spans="1:6" s="357" customFormat="1" ht="15" customHeight="1">
      <c r="A1570" s="355"/>
      <c r="B1570" s="355"/>
      <c r="C1570" s="355">
        <v>807</v>
      </c>
      <c r="D1570" s="355">
        <v>8070</v>
      </c>
      <c r="E1570" s="356" t="s">
        <v>2815</v>
      </c>
      <c r="F1570" s="356" t="s">
        <v>2816</v>
      </c>
    </row>
    <row r="1571" spans="1:6" s="357" customFormat="1" ht="15" customHeight="1">
      <c r="A1571" s="355"/>
      <c r="B1571" s="355"/>
      <c r="C1571" s="355">
        <v>808</v>
      </c>
      <c r="D1571" s="355">
        <v>8080</v>
      </c>
      <c r="E1571" s="356" t="s">
        <v>2817</v>
      </c>
      <c r="F1571" s="356" t="s">
        <v>2818</v>
      </c>
    </row>
    <row r="1572" spans="1:6" s="357" customFormat="1" ht="15" customHeight="1">
      <c r="A1572" s="355"/>
      <c r="B1572" s="355"/>
      <c r="C1572" s="355">
        <v>809</v>
      </c>
      <c r="D1572" s="355">
        <v>8090</v>
      </c>
      <c r="E1572" s="356" t="s">
        <v>2819</v>
      </c>
      <c r="F1572" s="356" t="s">
        <v>2820</v>
      </c>
    </row>
    <row r="1573" spans="1:6" s="357" customFormat="1" ht="15" customHeight="1">
      <c r="A1573" s="355"/>
      <c r="B1573" s="355">
        <v>81</v>
      </c>
      <c r="C1573" s="355"/>
      <c r="D1573" s="355"/>
      <c r="E1573" s="356" t="s">
        <v>2821</v>
      </c>
      <c r="F1573" s="356"/>
    </row>
    <row r="1574" spans="1:6" s="357" customFormat="1" ht="15" customHeight="1">
      <c r="A1574" s="355"/>
      <c r="B1574" s="355"/>
      <c r="C1574" s="355">
        <v>811</v>
      </c>
      <c r="D1574" s="355"/>
      <c r="E1574" s="356" t="s">
        <v>2822</v>
      </c>
      <c r="F1574" s="356"/>
    </row>
    <row r="1575" spans="1:6" s="357" customFormat="1" ht="27" customHeight="1">
      <c r="A1575" s="355"/>
      <c r="B1575" s="355"/>
      <c r="C1575" s="355"/>
      <c r="D1575" s="355">
        <v>8111</v>
      </c>
      <c r="E1575" s="356" t="s">
        <v>2823</v>
      </c>
      <c r="F1575" s="356" t="s">
        <v>2824</v>
      </c>
    </row>
    <row r="1576" spans="1:6" s="357" customFormat="1" ht="15" customHeight="1">
      <c r="A1576" s="355"/>
      <c r="B1576" s="355"/>
      <c r="C1576" s="355"/>
      <c r="D1576" s="355">
        <v>8112</v>
      </c>
      <c r="E1576" s="356" t="s">
        <v>2825</v>
      </c>
      <c r="F1576" s="356"/>
    </row>
    <row r="1577" spans="1:6" s="357" customFormat="1" ht="15" customHeight="1">
      <c r="A1577" s="355"/>
      <c r="B1577" s="355"/>
      <c r="C1577" s="356"/>
      <c r="D1577" s="355">
        <v>8113</v>
      </c>
      <c r="E1577" s="356" t="s">
        <v>2826</v>
      </c>
      <c r="F1577" s="356"/>
    </row>
    <row r="1578" spans="1:6" s="357" customFormat="1" ht="15" customHeight="1">
      <c r="A1578" s="355"/>
      <c r="B1578" s="355"/>
      <c r="C1578" s="355"/>
      <c r="D1578" s="355">
        <v>8114</v>
      </c>
      <c r="E1578" s="356" t="s">
        <v>2827</v>
      </c>
      <c r="F1578" s="356"/>
    </row>
    <row r="1579" spans="1:6" s="357" customFormat="1" ht="15" customHeight="1">
      <c r="A1579" s="355"/>
      <c r="B1579" s="355"/>
      <c r="C1579" s="355">
        <v>812</v>
      </c>
      <c r="D1579" s="355"/>
      <c r="E1579" s="356" t="s">
        <v>2828</v>
      </c>
      <c r="F1579" s="356" t="s">
        <v>2829</v>
      </c>
    </row>
    <row r="1580" spans="1:6" s="357" customFormat="1" ht="15" customHeight="1">
      <c r="A1580" s="355"/>
      <c r="B1580" s="355"/>
      <c r="C1580" s="355"/>
      <c r="D1580" s="355">
        <v>8121</v>
      </c>
      <c r="E1580" s="356" t="s">
        <v>2830</v>
      </c>
      <c r="F1580" s="356"/>
    </row>
    <row r="1581" spans="1:6" s="357" customFormat="1" ht="15" customHeight="1">
      <c r="A1581" s="355"/>
      <c r="B1581" s="355"/>
      <c r="C1581" s="355"/>
      <c r="D1581" s="355">
        <v>8122</v>
      </c>
      <c r="E1581" s="356" t="s">
        <v>2831</v>
      </c>
      <c r="F1581" s="356"/>
    </row>
    <row r="1582" spans="1:6" s="357" customFormat="1" ht="15" customHeight="1">
      <c r="A1582" s="355"/>
      <c r="B1582" s="355"/>
      <c r="C1582" s="355"/>
      <c r="D1582" s="355">
        <v>8129</v>
      </c>
      <c r="E1582" s="356" t="s">
        <v>2832</v>
      </c>
      <c r="F1582" s="356" t="s">
        <v>2833</v>
      </c>
    </row>
    <row r="1583" spans="1:6" s="357" customFormat="1" ht="15" customHeight="1">
      <c r="A1583" s="355"/>
      <c r="B1583" s="355"/>
      <c r="C1583" s="355">
        <v>813</v>
      </c>
      <c r="D1583" s="355"/>
      <c r="E1583" s="356" t="s">
        <v>2834</v>
      </c>
      <c r="F1583" s="356"/>
    </row>
    <row r="1584" spans="1:6" s="357" customFormat="1" ht="15" customHeight="1">
      <c r="A1584" s="355"/>
      <c r="B1584" s="355"/>
      <c r="C1584" s="355"/>
      <c r="D1584" s="355">
        <v>8131</v>
      </c>
      <c r="E1584" s="356" t="s">
        <v>2835</v>
      </c>
      <c r="F1584" s="356" t="s">
        <v>2836</v>
      </c>
    </row>
    <row r="1585" spans="1:6" s="357" customFormat="1" ht="15" customHeight="1">
      <c r="A1585" s="355"/>
      <c r="B1585" s="355"/>
      <c r="C1585" s="355"/>
      <c r="D1585" s="355">
        <v>8132</v>
      </c>
      <c r="E1585" s="356" t="s">
        <v>2837</v>
      </c>
      <c r="F1585" s="356" t="s">
        <v>2838</v>
      </c>
    </row>
    <row r="1586" spans="1:6" s="357" customFormat="1" ht="15" customHeight="1">
      <c r="A1586" s="355"/>
      <c r="B1586" s="355"/>
      <c r="C1586" s="355">
        <v>819</v>
      </c>
      <c r="D1586" s="355"/>
      <c r="E1586" s="356" t="s">
        <v>2839</v>
      </c>
      <c r="F1586" s="356"/>
    </row>
    <row r="1587" spans="1:6" s="357" customFormat="1" ht="15" customHeight="1">
      <c r="A1587" s="355"/>
      <c r="B1587" s="355"/>
      <c r="C1587" s="355"/>
      <c r="D1587" s="355">
        <v>8191</v>
      </c>
      <c r="E1587" s="356" t="s">
        <v>2840</v>
      </c>
      <c r="F1587" s="356"/>
    </row>
    <row r="1588" spans="1:6" s="357" customFormat="1" ht="15" customHeight="1">
      <c r="A1588" s="355"/>
      <c r="B1588" s="355"/>
      <c r="C1588" s="355"/>
      <c r="D1588" s="355">
        <v>8192</v>
      </c>
      <c r="E1588" s="356" t="s">
        <v>2841</v>
      </c>
      <c r="F1588" s="356"/>
    </row>
    <row r="1589" spans="1:6" s="357" customFormat="1" ht="15" customHeight="1">
      <c r="A1589" s="355"/>
      <c r="B1589" s="355"/>
      <c r="C1589" s="355"/>
      <c r="D1589" s="355">
        <v>8193</v>
      </c>
      <c r="E1589" s="356" t="s">
        <v>2842</v>
      </c>
      <c r="F1589" s="356"/>
    </row>
    <row r="1590" spans="1:6" s="357" customFormat="1" ht="15" customHeight="1">
      <c r="A1590" s="355"/>
      <c r="B1590" s="355"/>
      <c r="C1590" s="355"/>
      <c r="D1590" s="355">
        <v>8199</v>
      </c>
      <c r="E1590" s="356" t="s">
        <v>2843</v>
      </c>
      <c r="F1590" s="356" t="s">
        <v>2844</v>
      </c>
    </row>
    <row r="1591" spans="1:6" s="357" customFormat="1" ht="15" customHeight="1">
      <c r="A1591" s="355"/>
      <c r="B1591" s="355">
        <v>82</v>
      </c>
      <c r="C1591" s="355"/>
      <c r="D1591" s="355"/>
      <c r="E1591" s="356" t="s">
        <v>2845</v>
      </c>
      <c r="F1591" s="356"/>
    </row>
    <row r="1592" spans="1:6" s="357" customFormat="1" ht="15" customHeight="1">
      <c r="A1592" s="361"/>
      <c r="B1592" s="355"/>
      <c r="C1592" s="355">
        <v>821</v>
      </c>
      <c r="D1592" s="361"/>
      <c r="E1592" s="356" t="s">
        <v>2846</v>
      </c>
      <c r="F1592" s="356" t="s">
        <v>2847</v>
      </c>
    </row>
    <row r="1593" spans="1:6" s="357" customFormat="1" ht="15" customHeight="1">
      <c r="A1593" s="355"/>
      <c r="B1593" s="355"/>
      <c r="C1593" s="355"/>
      <c r="D1593" s="355">
        <v>8211</v>
      </c>
      <c r="E1593" s="356" t="s">
        <v>2848</v>
      </c>
      <c r="F1593" s="356" t="s">
        <v>2849</v>
      </c>
    </row>
    <row r="1594" spans="1:6" s="357" customFormat="1" ht="15" customHeight="1">
      <c r="A1594" s="355"/>
      <c r="B1594" s="355"/>
      <c r="C1594" s="355"/>
      <c r="D1594" s="355">
        <v>8219</v>
      </c>
      <c r="E1594" s="356" t="s">
        <v>2850</v>
      </c>
      <c r="F1594" s="356" t="s">
        <v>2851</v>
      </c>
    </row>
    <row r="1595" spans="1:6" s="357" customFormat="1" ht="15" customHeight="1">
      <c r="A1595" s="355"/>
      <c r="B1595" s="355"/>
      <c r="C1595" s="355">
        <v>822</v>
      </c>
      <c r="D1595" s="355"/>
      <c r="E1595" s="356" t="s">
        <v>2852</v>
      </c>
      <c r="F1595" s="356"/>
    </row>
    <row r="1596" spans="1:6" s="357" customFormat="1" ht="15" customHeight="1">
      <c r="A1596" s="355"/>
      <c r="B1596" s="355"/>
      <c r="C1596" s="355"/>
      <c r="D1596" s="355">
        <v>8221</v>
      </c>
      <c r="E1596" s="356" t="s">
        <v>2853</v>
      </c>
      <c r="F1596" s="356" t="s">
        <v>2854</v>
      </c>
    </row>
    <row r="1597" spans="1:6" s="357" customFormat="1" ht="15" customHeight="1">
      <c r="A1597" s="355"/>
      <c r="B1597" s="355"/>
      <c r="C1597" s="355"/>
      <c r="D1597" s="355">
        <v>8222</v>
      </c>
      <c r="E1597" s="356" t="s">
        <v>2855</v>
      </c>
      <c r="F1597" s="356"/>
    </row>
    <row r="1598" spans="1:6" s="357" customFormat="1" ht="15" customHeight="1">
      <c r="A1598" s="355"/>
      <c r="B1598" s="355"/>
      <c r="C1598" s="355"/>
      <c r="D1598" s="355">
        <v>8223</v>
      </c>
      <c r="E1598" s="356" t="s">
        <v>2856</v>
      </c>
      <c r="F1598" s="356"/>
    </row>
    <row r="1599" spans="1:6" s="357" customFormat="1" ht="15" customHeight="1">
      <c r="A1599" s="355"/>
      <c r="B1599" s="355"/>
      <c r="C1599" s="355"/>
      <c r="D1599" s="355">
        <v>8224</v>
      </c>
      <c r="E1599" s="356" t="s">
        <v>2857</v>
      </c>
      <c r="F1599" s="356"/>
    </row>
    <row r="1600" spans="1:6" s="357" customFormat="1" ht="15" customHeight="1">
      <c r="A1600" s="355"/>
      <c r="B1600" s="355"/>
      <c r="C1600" s="355"/>
      <c r="D1600" s="355">
        <v>8229</v>
      </c>
      <c r="E1600" s="356" t="s">
        <v>2858</v>
      </c>
      <c r="F1600" s="356" t="s">
        <v>2859</v>
      </c>
    </row>
    <row r="1601" spans="1:6" s="357" customFormat="1" ht="15" customHeight="1">
      <c r="A1601" s="355"/>
      <c r="B1601" s="355"/>
      <c r="C1601" s="355">
        <v>829</v>
      </c>
      <c r="D1601" s="355">
        <v>8290</v>
      </c>
      <c r="E1601" s="356" t="s">
        <v>2860</v>
      </c>
      <c r="F1601" s="356"/>
    </row>
    <row r="1602" spans="1:6" s="357" customFormat="1" ht="15" customHeight="1">
      <c r="A1602" s="355" t="s">
        <v>2861</v>
      </c>
      <c r="B1602" s="355"/>
      <c r="C1602" s="355"/>
      <c r="D1602" s="355"/>
      <c r="E1602" s="356" t="s">
        <v>2862</v>
      </c>
      <c r="F1602" s="356" t="s">
        <v>2863</v>
      </c>
    </row>
    <row r="1603" spans="1:6" s="357" customFormat="1" ht="15" customHeight="1">
      <c r="A1603" s="355"/>
      <c r="B1603" s="355">
        <v>83</v>
      </c>
      <c r="C1603" s="355"/>
      <c r="D1603" s="355"/>
      <c r="E1603" s="356" t="s">
        <v>2862</v>
      </c>
      <c r="F1603" s="356"/>
    </row>
    <row r="1604" spans="1:6" s="357" customFormat="1" ht="15" customHeight="1">
      <c r="A1604" s="361"/>
      <c r="B1604" s="355"/>
      <c r="C1604" s="355">
        <v>831</v>
      </c>
      <c r="D1604" s="355">
        <v>8310</v>
      </c>
      <c r="E1604" s="356" t="s">
        <v>2864</v>
      </c>
      <c r="F1604" s="356" t="s">
        <v>2865</v>
      </c>
    </row>
    <row r="1605" spans="1:6" s="357" customFormat="1" ht="15" customHeight="1">
      <c r="A1605" s="355"/>
      <c r="B1605" s="355"/>
      <c r="C1605" s="355">
        <v>832</v>
      </c>
      <c r="D1605" s="355"/>
      <c r="E1605" s="356" t="s">
        <v>2866</v>
      </c>
      <c r="F1605" s="356" t="s">
        <v>2867</v>
      </c>
    </row>
    <row r="1606" spans="1:6" s="357" customFormat="1" ht="15" customHeight="1">
      <c r="A1606" s="355"/>
      <c r="B1606" s="355"/>
      <c r="C1606" s="355"/>
      <c r="D1606" s="355">
        <v>8321</v>
      </c>
      <c r="E1606" s="356" t="s">
        <v>2868</v>
      </c>
      <c r="F1606" s="356"/>
    </row>
    <row r="1607" spans="1:6" s="357" customFormat="1" ht="15" customHeight="1">
      <c r="A1607" s="355"/>
      <c r="B1607" s="355"/>
      <c r="C1607" s="355"/>
      <c r="D1607" s="355">
        <v>8322</v>
      </c>
      <c r="E1607" s="356" t="s">
        <v>2869</v>
      </c>
      <c r="F1607" s="356"/>
    </row>
    <row r="1608" spans="1:6" s="357" customFormat="1" ht="15" customHeight="1">
      <c r="A1608" s="355"/>
      <c r="B1608" s="355"/>
      <c r="C1608" s="355">
        <v>833</v>
      </c>
      <c r="D1608" s="355"/>
      <c r="E1608" s="356" t="s">
        <v>2870</v>
      </c>
      <c r="F1608" s="356"/>
    </row>
    <row r="1609" spans="1:6" s="357" customFormat="1" ht="15" customHeight="1">
      <c r="A1609" s="355"/>
      <c r="B1609" s="355"/>
      <c r="C1609" s="355"/>
      <c r="D1609" s="355">
        <v>8331</v>
      </c>
      <c r="E1609" s="356" t="s">
        <v>2871</v>
      </c>
      <c r="F1609" s="356" t="s">
        <v>2872</v>
      </c>
    </row>
    <row r="1610" spans="1:6" s="357" customFormat="1" ht="15" customHeight="1">
      <c r="A1610" s="355"/>
      <c r="B1610" s="355"/>
      <c r="C1610" s="355"/>
      <c r="D1610" s="355">
        <v>8332</v>
      </c>
      <c r="E1610" s="356" t="s">
        <v>2873</v>
      </c>
      <c r="F1610" s="356"/>
    </row>
    <row r="1611" spans="1:6" s="357" customFormat="1" ht="15" customHeight="1">
      <c r="A1611" s="355"/>
      <c r="B1611" s="355"/>
      <c r="C1611" s="355"/>
      <c r="D1611" s="355">
        <v>8333</v>
      </c>
      <c r="E1611" s="356" t="s">
        <v>2874</v>
      </c>
      <c r="F1611" s="356"/>
    </row>
    <row r="1612" spans="1:6" s="357" customFormat="1" ht="15" customHeight="1">
      <c r="A1612" s="355"/>
      <c r="B1612" s="355"/>
      <c r="C1612" s="355"/>
      <c r="D1612" s="355">
        <v>8334</v>
      </c>
      <c r="E1612" s="356" t="s">
        <v>2875</v>
      </c>
      <c r="F1612" s="356" t="s">
        <v>2876</v>
      </c>
    </row>
    <row r="1613" spans="1:6" s="357" customFormat="1" ht="15" customHeight="1">
      <c r="A1613" s="355"/>
      <c r="B1613" s="355"/>
      <c r="C1613" s="355"/>
      <c r="D1613" s="355">
        <v>8335</v>
      </c>
      <c r="E1613" s="356" t="s">
        <v>2877</v>
      </c>
      <c r="F1613" s="356"/>
    </row>
    <row r="1614" spans="1:6" s="357" customFormat="1" ht="24.75" customHeight="1">
      <c r="A1614" s="355"/>
      <c r="B1614" s="355"/>
      <c r="C1614" s="355"/>
      <c r="D1614" s="355">
        <v>8336</v>
      </c>
      <c r="E1614" s="356" t="s">
        <v>2878</v>
      </c>
      <c r="F1614" s="356" t="s">
        <v>2879</v>
      </c>
    </row>
    <row r="1615" spans="1:6" s="357" customFormat="1" ht="15" customHeight="1">
      <c r="A1615" s="355"/>
      <c r="B1615" s="355"/>
      <c r="C1615" s="355">
        <v>834</v>
      </c>
      <c r="D1615" s="355"/>
      <c r="E1615" s="356" t="s">
        <v>2880</v>
      </c>
      <c r="F1615" s="356"/>
    </row>
    <row r="1616" spans="1:6" s="357" customFormat="1" ht="15" customHeight="1">
      <c r="A1616" s="355"/>
      <c r="B1616" s="355"/>
      <c r="C1616" s="355"/>
      <c r="D1616" s="355">
        <v>8341</v>
      </c>
      <c r="E1616" s="356" t="s">
        <v>2881</v>
      </c>
      <c r="F1616" s="356" t="s">
        <v>2882</v>
      </c>
    </row>
    <row r="1617" spans="1:6" s="357" customFormat="1" ht="15" customHeight="1">
      <c r="A1617" s="355"/>
      <c r="B1617" s="355"/>
      <c r="C1617" s="355"/>
      <c r="D1617" s="355">
        <v>8342</v>
      </c>
      <c r="E1617" s="356" t="s">
        <v>2883</v>
      </c>
      <c r="F1617" s="356" t="s">
        <v>2884</v>
      </c>
    </row>
    <row r="1618" spans="1:6" s="357" customFormat="1" ht="15" customHeight="1">
      <c r="A1618" s="355"/>
      <c r="B1618" s="355"/>
      <c r="C1618" s="355">
        <v>835</v>
      </c>
      <c r="D1618" s="355">
        <v>8350</v>
      </c>
      <c r="E1618" s="356" t="s">
        <v>2885</v>
      </c>
      <c r="F1618" s="356" t="s">
        <v>2886</v>
      </c>
    </row>
    <row r="1619" spans="1:6" s="357" customFormat="1" ht="27" customHeight="1">
      <c r="A1619" s="355"/>
      <c r="B1619" s="355"/>
      <c r="C1619" s="355">
        <v>839</v>
      </c>
      <c r="D1619" s="355"/>
      <c r="E1619" s="356" t="s">
        <v>2887</v>
      </c>
      <c r="F1619" s="356" t="s">
        <v>2888</v>
      </c>
    </row>
    <row r="1620" spans="1:6" s="357" customFormat="1" ht="24.75" customHeight="1">
      <c r="A1620" s="355"/>
      <c r="B1620" s="355"/>
      <c r="C1620" s="355"/>
      <c r="D1620" s="355">
        <v>8391</v>
      </c>
      <c r="E1620" s="356" t="s">
        <v>2889</v>
      </c>
      <c r="F1620" s="356" t="s">
        <v>2890</v>
      </c>
    </row>
    <row r="1621" spans="1:6" s="357" customFormat="1" ht="15" customHeight="1">
      <c r="A1621" s="355"/>
      <c r="B1621" s="355"/>
      <c r="C1621" s="355"/>
      <c r="D1621" s="355">
        <v>8392</v>
      </c>
      <c r="E1621" s="356" t="s">
        <v>2891</v>
      </c>
      <c r="F1621" s="356" t="s">
        <v>2892</v>
      </c>
    </row>
    <row r="1622" spans="1:6" s="357" customFormat="1" ht="15" customHeight="1">
      <c r="A1622" s="355"/>
      <c r="B1622" s="355"/>
      <c r="C1622" s="355"/>
      <c r="D1622" s="355">
        <v>8393</v>
      </c>
      <c r="E1622" s="356" t="s">
        <v>2893</v>
      </c>
      <c r="F1622" s="356" t="s">
        <v>2894</v>
      </c>
    </row>
    <row r="1623" spans="1:6" s="357" customFormat="1" ht="15" customHeight="1">
      <c r="A1623" s="355"/>
      <c r="B1623" s="355"/>
      <c r="C1623" s="355"/>
      <c r="D1623" s="355">
        <v>8394</v>
      </c>
      <c r="E1623" s="356" t="s">
        <v>2895</v>
      </c>
      <c r="F1623" s="356" t="s">
        <v>2896</v>
      </c>
    </row>
    <row r="1624" spans="1:6" s="357" customFormat="1" ht="15" customHeight="1">
      <c r="A1624" s="355"/>
      <c r="B1624" s="355"/>
      <c r="C1624" s="355"/>
      <c r="D1624" s="355">
        <v>8399</v>
      </c>
      <c r="E1624" s="356" t="s">
        <v>2897</v>
      </c>
      <c r="F1624" s="356" t="s">
        <v>2898</v>
      </c>
    </row>
    <row r="1625" spans="1:6" s="357" customFormat="1" ht="15" customHeight="1">
      <c r="A1625" s="355" t="s">
        <v>2899</v>
      </c>
      <c r="B1625" s="355"/>
      <c r="C1625" s="355"/>
      <c r="D1625" s="355"/>
      <c r="E1625" s="356" t="s">
        <v>2900</v>
      </c>
      <c r="F1625" s="356" t="s">
        <v>2901</v>
      </c>
    </row>
    <row r="1626" spans="1:6" s="357" customFormat="1" ht="15" customHeight="1">
      <c r="A1626" s="355"/>
      <c r="B1626" s="355">
        <v>84</v>
      </c>
      <c r="C1626" s="355"/>
      <c r="D1626" s="355"/>
      <c r="E1626" s="356" t="s">
        <v>2902</v>
      </c>
      <c r="F1626" s="356"/>
    </row>
    <row r="1627" spans="1:6" s="357" customFormat="1" ht="15" customHeight="1">
      <c r="A1627" s="361"/>
      <c r="B1627" s="355"/>
      <c r="C1627" s="355">
        <v>841</v>
      </c>
      <c r="D1627" s="361"/>
      <c r="E1627" s="356" t="s">
        <v>2903</v>
      </c>
      <c r="F1627" s="356"/>
    </row>
    <row r="1628" spans="1:6" s="357" customFormat="1" ht="15" customHeight="1">
      <c r="A1628" s="355"/>
      <c r="B1628" s="355"/>
      <c r="C1628" s="355"/>
      <c r="D1628" s="355">
        <v>8411</v>
      </c>
      <c r="E1628" s="356" t="s">
        <v>2904</v>
      </c>
      <c r="F1628" s="356"/>
    </row>
    <row r="1629" spans="1:6" s="357" customFormat="1" ht="15" customHeight="1">
      <c r="A1629" s="355"/>
      <c r="B1629" s="355"/>
      <c r="C1629" s="355"/>
      <c r="D1629" s="355">
        <v>8412</v>
      </c>
      <c r="E1629" s="356" t="s">
        <v>2905</v>
      </c>
      <c r="F1629" s="356"/>
    </row>
    <row r="1630" spans="1:6" s="357" customFormat="1" ht="15" customHeight="1">
      <c r="A1630" s="355"/>
      <c r="B1630" s="355"/>
      <c r="C1630" s="355"/>
      <c r="D1630" s="355">
        <v>8413</v>
      </c>
      <c r="E1630" s="356" t="s">
        <v>2906</v>
      </c>
      <c r="F1630" s="356"/>
    </row>
    <row r="1631" spans="1:6" s="357" customFormat="1" ht="15" customHeight="1">
      <c r="A1631" s="355"/>
      <c r="B1631" s="355"/>
      <c r="C1631" s="355"/>
      <c r="D1631" s="355">
        <v>8414</v>
      </c>
      <c r="E1631" s="356" t="s">
        <v>2907</v>
      </c>
      <c r="F1631" s="356" t="s">
        <v>2908</v>
      </c>
    </row>
    <row r="1632" spans="1:6" s="357" customFormat="1" ht="15" customHeight="1">
      <c r="A1632" s="355"/>
      <c r="B1632" s="355"/>
      <c r="C1632" s="355"/>
      <c r="D1632" s="355">
        <v>8415</v>
      </c>
      <c r="E1632" s="356" t="s">
        <v>2909</v>
      </c>
      <c r="F1632" s="356"/>
    </row>
    <row r="1633" spans="1:6" s="357" customFormat="1" ht="15" customHeight="1">
      <c r="A1633" s="355"/>
      <c r="B1633" s="355"/>
      <c r="C1633" s="355"/>
      <c r="D1633" s="355">
        <v>8416</v>
      </c>
      <c r="E1633" s="356" t="s">
        <v>2910</v>
      </c>
      <c r="F1633" s="356" t="s">
        <v>2911</v>
      </c>
    </row>
    <row r="1634" spans="1:6" s="357" customFormat="1" ht="15" customHeight="1">
      <c r="A1634" s="355"/>
      <c r="B1634" s="355"/>
      <c r="C1634" s="355">
        <v>842</v>
      </c>
      <c r="D1634" s="355"/>
      <c r="E1634" s="356" t="s">
        <v>2912</v>
      </c>
      <c r="F1634" s="356"/>
    </row>
    <row r="1635" spans="1:6" s="357" customFormat="1" ht="15" customHeight="1">
      <c r="A1635" s="355"/>
      <c r="B1635" s="355"/>
      <c r="C1635" s="355"/>
      <c r="D1635" s="355">
        <v>8421</v>
      </c>
      <c r="E1635" s="356" t="s">
        <v>2913</v>
      </c>
      <c r="F1635" s="356"/>
    </row>
    <row r="1636" spans="1:6" s="357" customFormat="1" ht="15" customHeight="1">
      <c r="A1636" s="355"/>
      <c r="B1636" s="355"/>
      <c r="C1636" s="355"/>
      <c r="D1636" s="355">
        <v>8422</v>
      </c>
      <c r="E1636" s="356" t="s">
        <v>2914</v>
      </c>
      <c r="F1636" s="356"/>
    </row>
    <row r="1637" spans="1:6" s="357" customFormat="1" ht="15" customHeight="1">
      <c r="A1637" s="355"/>
      <c r="B1637" s="355"/>
      <c r="C1637" s="355"/>
      <c r="D1637" s="355">
        <v>8423</v>
      </c>
      <c r="E1637" s="356" t="s">
        <v>2915</v>
      </c>
      <c r="F1637" s="356"/>
    </row>
    <row r="1638" spans="1:6" s="357" customFormat="1" ht="15" customHeight="1">
      <c r="A1638" s="355"/>
      <c r="B1638" s="355"/>
      <c r="C1638" s="355"/>
      <c r="D1638" s="355">
        <v>8424</v>
      </c>
      <c r="E1638" s="356" t="s">
        <v>2916</v>
      </c>
      <c r="F1638" s="356"/>
    </row>
    <row r="1639" spans="1:6" s="357" customFormat="1" ht="15" customHeight="1">
      <c r="A1639" s="355"/>
      <c r="B1639" s="355"/>
      <c r="C1639" s="355"/>
      <c r="D1639" s="355">
        <v>8425</v>
      </c>
      <c r="E1639" s="356" t="s">
        <v>2917</v>
      </c>
      <c r="F1639" s="356" t="s">
        <v>2918</v>
      </c>
    </row>
    <row r="1640" spans="1:6" s="357" customFormat="1" ht="15" customHeight="1">
      <c r="A1640" s="355"/>
      <c r="B1640" s="355"/>
      <c r="C1640" s="355">
        <v>843</v>
      </c>
      <c r="D1640" s="355"/>
      <c r="E1640" s="356" t="s">
        <v>2919</v>
      </c>
      <c r="F1640" s="356"/>
    </row>
    <row r="1641" spans="1:6" s="357" customFormat="1" ht="15" customHeight="1">
      <c r="A1641" s="355"/>
      <c r="B1641" s="355"/>
      <c r="C1641" s="355"/>
      <c r="D1641" s="355">
        <v>8431</v>
      </c>
      <c r="E1641" s="356" t="s">
        <v>2920</v>
      </c>
      <c r="F1641" s="356" t="s">
        <v>2921</v>
      </c>
    </row>
    <row r="1642" spans="1:6" s="357" customFormat="1" ht="15" customHeight="1">
      <c r="A1642" s="355"/>
      <c r="B1642" s="355"/>
      <c r="C1642" s="355"/>
      <c r="D1642" s="355">
        <v>8432</v>
      </c>
      <c r="E1642" s="356" t="s">
        <v>2922</v>
      </c>
      <c r="F1642" s="356" t="s">
        <v>2923</v>
      </c>
    </row>
    <row r="1643" spans="1:6" s="357" customFormat="1" ht="15" customHeight="1">
      <c r="A1643" s="355"/>
      <c r="B1643" s="355"/>
      <c r="C1643" s="355"/>
      <c r="D1643" s="355">
        <v>8433</v>
      </c>
      <c r="E1643" s="356" t="s">
        <v>2924</v>
      </c>
      <c r="F1643" s="356" t="s">
        <v>2925</v>
      </c>
    </row>
    <row r="1644" spans="1:6" s="357" customFormat="1" ht="15" customHeight="1">
      <c r="A1644" s="355"/>
      <c r="B1644" s="355"/>
      <c r="C1644" s="355"/>
      <c r="D1644" s="355">
        <v>8434</v>
      </c>
      <c r="E1644" s="356" t="s">
        <v>2926</v>
      </c>
      <c r="F1644" s="356"/>
    </row>
    <row r="1645" spans="1:6" s="357" customFormat="1" ht="15" customHeight="1">
      <c r="A1645" s="355"/>
      <c r="B1645" s="355"/>
      <c r="C1645" s="355"/>
      <c r="D1645" s="355">
        <v>8435</v>
      </c>
      <c r="E1645" s="356" t="s">
        <v>2927</v>
      </c>
      <c r="F1645" s="356"/>
    </row>
    <row r="1646" spans="1:6" s="357" customFormat="1" ht="15" customHeight="1">
      <c r="A1646" s="355"/>
      <c r="B1646" s="355"/>
      <c r="C1646" s="355"/>
      <c r="D1646" s="355">
        <v>8436</v>
      </c>
      <c r="E1646" s="356" t="s">
        <v>2928</v>
      </c>
      <c r="F1646" s="356" t="s">
        <v>2929</v>
      </c>
    </row>
    <row r="1647" spans="1:6" s="357" customFormat="1" ht="15" customHeight="1">
      <c r="A1647" s="355"/>
      <c r="B1647" s="355"/>
      <c r="C1647" s="355">
        <v>849</v>
      </c>
      <c r="D1647" s="355"/>
      <c r="E1647" s="356" t="s">
        <v>2930</v>
      </c>
      <c r="F1647" s="356" t="s">
        <v>2931</v>
      </c>
    </row>
    <row r="1648" spans="1:6" s="357" customFormat="1" ht="15" customHeight="1">
      <c r="A1648" s="355"/>
      <c r="B1648" s="355"/>
      <c r="C1648" s="355"/>
      <c r="D1648" s="355">
        <v>8491</v>
      </c>
      <c r="E1648" s="356" t="s">
        <v>2932</v>
      </c>
      <c r="F1648" s="356"/>
    </row>
    <row r="1649" spans="1:6" s="357" customFormat="1" ht="15" customHeight="1">
      <c r="A1649" s="355"/>
      <c r="B1649" s="355"/>
      <c r="C1649" s="355"/>
      <c r="D1649" s="355">
        <v>8492</v>
      </c>
      <c r="E1649" s="356" t="s">
        <v>2933</v>
      </c>
      <c r="F1649" s="356"/>
    </row>
    <row r="1650" spans="1:6" s="357" customFormat="1" ht="15" customHeight="1">
      <c r="A1650" s="355"/>
      <c r="B1650" s="355"/>
      <c r="C1650" s="355"/>
      <c r="D1650" s="355">
        <v>8499</v>
      </c>
      <c r="E1650" s="356" t="s">
        <v>2934</v>
      </c>
      <c r="F1650" s="356"/>
    </row>
    <row r="1651" spans="1:6" s="357" customFormat="1" ht="15" customHeight="1">
      <c r="A1651" s="355"/>
      <c r="B1651" s="355">
        <v>85</v>
      </c>
      <c r="C1651" s="355"/>
      <c r="D1651" s="355"/>
      <c r="E1651" s="356" t="s">
        <v>2935</v>
      </c>
      <c r="F1651" s="356" t="s">
        <v>2936</v>
      </c>
    </row>
    <row r="1652" spans="1:6" s="357" customFormat="1" ht="15" customHeight="1">
      <c r="A1652" s="361"/>
      <c r="B1652" s="355"/>
      <c r="C1652" s="355">
        <v>851</v>
      </c>
      <c r="D1652" s="361"/>
      <c r="E1652" s="356" t="s">
        <v>2937</v>
      </c>
      <c r="F1652" s="356" t="s">
        <v>2938</v>
      </c>
    </row>
    <row r="1653" spans="1:6" s="357" customFormat="1" ht="15" customHeight="1">
      <c r="A1653" s="355"/>
      <c r="B1653" s="355"/>
      <c r="C1653" s="355"/>
      <c r="D1653" s="355">
        <v>8511</v>
      </c>
      <c r="E1653" s="356" t="s">
        <v>2939</v>
      </c>
      <c r="F1653" s="356"/>
    </row>
    <row r="1654" spans="1:6" s="357" customFormat="1" ht="15" customHeight="1">
      <c r="A1654" s="355"/>
      <c r="B1654" s="355"/>
      <c r="C1654" s="355"/>
      <c r="D1654" s="355">
        <v>8512</v>
      </c>
      <c r="E1654" s="356" t="s">
        <v>2940</v>
      </c>
      <c r="F1654" s="356" t="s">
        <v>2941</v>
      </c>
    </row>
    <row r="1655" spans="1:6" s="357" customFormat="1" ht="15" customHeight="1">
      <c r="A1655" s="355"/>
      <c r="B1655" s="355"/>
      <c r="C1655" s="355"/>
      <c r="D1655" s="355">
        <v>8513</v>
      </c>
      <c r="E1655" s="356" t="s">
        <v>2942</v>
      </c>
      <c r="F1655" s="356" t="s">
        <v>2943</v>
      </c>
    </row>
    <row r="1656" spans="1:6" s="357" customFormat="1" ht="15" customHeight="1">
      <c r="A1656" s="355"/>
      <c r="B1656" s="355"/>
      <c r="C1656" s="355"/>
      <c r="D1656" s="355">
        <v>8514</v>
      </c>
      <c r="E1656" s="356" t="s">
        <v>2944</v>
      </c>
      <c r="F1656" s="356" t="s">
        <v>2945</v>
      </c>
    </row>
    <row r="1657" spans="1:6" s="357" customFormat="1" ht="15" customHeight="1">
      <c r="A1657" s="355"/>
      <c r="B1657" s="355"/>
      <c r="C1657" s="355"/>
      <c r="D1657" s="355">
        <v>8515</v>
      </c>
      <c r="E1657" s="356" t="s">
        <v>2946</v>
      </c>
      <c r="F1657" s="356"/>
    </row>
    <row r="1658" spans="1:6" s="357" customFormat="1" ht="15" customHeight="1">
      <c r="A1658" s="355"/>
      <c r="B1658" s="355"/>
      <c r="C1658" s="355"/>
      <c r="D1658" s="355">
        <v>8516</v>
      </c>
      <c r="E1658" s="356" t="s">
        <v>2947</v>
      </c>
      <c r="F1658" s="356" t="s">
        <v>2948</v>
      </c>
    </row>
    <row r="1659" spans="1:6" s="357" customFormat="1" ht="15" customHeight="1">
      <c r="A1659" s="355"/>
      <c r="B1659" s="355"/>
      <c r="C1659" s="355"/>
      <c r="D1659" s="355">
        <v>8519</v>
      </c>
      <c r="E1659" s="356" t="s">
        <v>2949</v>
      </c>
      <c r="F1659" s="356" t="s">
        <v>2950</v>
      </c>
    </row>
    <row r="1660" spans="1:6" s="357" customFormat="1" ht="27.75" customHeight="1">
      <c r="A1660" s="355"/>
      <c r="B1660" s="355"/>
      <c r="C1660" s="355">
        <v>852</v>
      </c>
      <c r="D1660" s="355"/>
      <c r="E1660" s="356" t="s">
        <v>2951</v>
      </c>
      <c r="F1660" s="356" t="s">
        <v>2952</v>
      </c>
    </row>
    <row r="1661" spans="1:6" s="357" customFormat="1" ht="15" customHeight="1">
      <c r="A1661" s="355"/>
      <c r="B1661" s="355"/>
      <c r="C1661" s="355"/>
      <c r="D1661" s="355">
        <v>8521</v>
      </c>
      <c r="E1661" s="356" t="s">
        <v>2953</v>
      </c>
      <c r="F1661" s="356" t="s">
        <v>2954</v>
      </c>
    </row>
    <row r="1662" spans="1:6" s="357" customFormat="1" ht="15" customHeight="1">
      <c r="A1662" s="355"/>
      <c r="B1662" s="355"/>
      <c r="C1662" s="355"/>
      <c r="D1662" s="355">
        <v>8522</v>
      </c>
      <c r="E1662" s="356" t="s">
        <v>2955</v>
      </c>
      <c r="F1662" s="356" t="s">
        <v>2956</v>
      </c>
    </row>
    <row r="1663" spans="1:6" s="357" customFormat="1" ht="15" customHeight="1">
      <c r="A1663" s="355"/>
      <c r="B1663" s="355"/>
      <c r="C1663" s="355"/>
      <c r="D1663" s="355">
        <v>8529</v>
      </c>
      <c r="E1663" s="356" t="s">
        <v>2957</v>
      </c>
      <c r="F1663" s="356" t="s">
        <v>2958</v>
      </c>
    </row>
    <row r="1664" spans="1:6" s="357" customFormat="1" ht="15" customHeight="1">
      <c r="A1664" s="355" t="s">
        <v>2959</v>
      </c>
      <c r="B1664" s="355"/>
      <c r="C1664" s="355"/>
      <c r="D1664" s="355"/>
      <c r="E1664" s="356" t="s">
        <v>2960</v>
      </c>
      <c r="F1664" s="356" t="s">
        <v>2961</v>
      </c>
    </row>
    <row r="1665" spans="1:6" s="357" customFormat="1" ht="15" customHeight="1">
      <c r="A1665" s="355"/>
      <c r="B1665" s="355">
        <v>86</v>
      </c>
      <c r="C1665" s="355"/>
      <c r="D1665" s="355"/>
      <c r="E1665" s="356" t="s">
        <v>2962</v>
      </c>
      <c r="F1665" s="356"/>
    </row>
    <row r="1666" spans="1:6" s="357" customFormat="1" ht="15" customHeight="1">
      <c r="A1666" s="355"/>
      <c r="B1666" s="355"/>
      <c r="C1666" s="355">
        <v>861</v>
      </c>
      <c r="D1666" s="355">
        <v>8610</v>
      </c>
      <c r="E1666" s="356" t="s">
        <v>2963</v>
      </c>
      <c r="F1666" s="356"/>
    </row>
    <row r="1667" spans="1:6" s="357" customFormat="1" ht="15" customHeight="1">
      <c r="A1667" s="355"/>
      <c r="B1667" s="355"/>
      <c r="C1667" s="355">
        <v>862</v>
      </c>
      <c r="D1667" s="355"/>
      <c r="E1667" s="356" t="s">
        <v>2964</v>
      </c>
      <c r="F1667" s="356"/>
    </row>
    <row r="1668" spans="1:6" s="357" customFormat="1" ht="15" customHeight="1">
      <c r="A1668" s="355"/>
      <c r="B1668" s="355"/>
      <c r="C1668" s="355"/>
      <c r="D1668" s="355">
        <v>8621</v>
      </c>
      <c r="E1668" s="356" t="s">
        <v>2965</v>
      </c>
      <c r="F1668" s="356"/>
    </row>
    <row r="1669" spans="1:6" s="357" customFormat="1" ht="15" customHeight="1">
      <c r="A1669" s="355"/>
      <c r="B1669" s="355"/>
      <c r="C1669" s="355"/>
      <c r="D1669" s="355">
        <v>8622</v>
      </c>
      <c r="E1669" s="356" t="s">
        <v>2966</v>
      </c>
      <c r="F1669" s="356"/>
    </row>
    <row r="1670" spans="1:6" s="357" customFormat="1" ht="15" customHeight="1">
      <c r="A1670" s="355"/>
      <c r="B1670" s="355"/>
      <c r="C1670" s="355"/>
      <c r="D1670" s="355">
        <v>8623</v>
      </c>
      <c r="E1670" s="356" t="s">
        <v>2967</v>
      </c>
      <c r="F1670" s="356"/>
    </row>
    <row r="1671" spans="1:6" s="357" customFormat="1" ht="15" customHeight="1">
      <c r="A1671" s="355"/>
      <c r="B1671" s="355"/>
      <c r="C1671" s="355"/>
      <c r="D1671" s="355">
        <v>8624</v>
      </c>
      <c r="E1671" s="356" t="s">
        <v>2968</v>
      </c>
      <c r="F1671" s="356"/>
    </row>
    <row r="1672" spans="1:6" s="357" customFormat="1" ht="15" customHeight="1">
      <c r="A1672" s="355"/>
      <c r="B1672" s="355"/>
      <c r="C1672" s="355"/>
      <c r="D1672" s="355">
        <v>8625</v>
      </c>
      <c r="E1672" s="356" t="s">
        <v>2969</v>
      </c>
      <c r="F1672" s="356"/>
    </row>
    <row r="1673" spans="1:6" s="357" customFormat="1" ht="15" customHeight="1">
      <c r="A1673" s="355"/>
      <c r="B1673" s="355"/>
      <c r="C1673" s="355"/>
      <c r="D1673" s="355">
        <v>8626</v>
      </c>
      <c r="E1673" s="356" t="s">
        <v>2970</v>
      </c>
      <c r="F1673" s="356" t="s">
        <v>2971</v>
      </c>
    </row>
    <row r="1674" spans="1:6" s="357" customFormat="1" ht="15" customHeight="1">
      <c r="A1674" s="355"/>
      <c r="B1674" s="355"/>
      <c r="C1674" s="355"/>
      <c r="D1674" s="355">
        <v>8629</v>
      </c>
      <c r="E1674" s="356" t="s">
        <v>2972</v>
      </c>
      <c r="F1674" s="356"/>
    </row>
    <row r="1675" spans="1:6" s="357" customFormat="1" ht="15" customHeight="1">
      <c r="A1675" s="355"/>
      <c r="B1675" s="355">
        <v>87</v>
      </c>
      <c r="C1675" s="355"/>
      <c r="D1675" s="355"/>
      <c r="E1675" s="356" t="s">
        <v>2973</v>
      </c>
      <c r="F1675" s="356" t="s">
        <v>2974</v>
      </c>
    </row>
    <row r="1676" spans="1:6" s="357" customFormat="1" ht="15" customHeight="1">
      <c r="A1676" s="355"/>
      <c r="B1676" s="355"/>
      <c r="C1676" s="355">
        <v>871</v>
      </c>
      <c r="D1676" s="355">
        <v>8710</v>
      </c>
      <c r="E1676" s="356" t="s">
        <v>2975</v>
      </c>
      <c r="F1676" s="356" t="s">
        <v>2976</v>
      </c>
    </row>
    <row r="1677" spans="1:6" s="357" customFormat="1" ht="15" customHeight="1">
      <c r="A1677" s="355"/>
      <c r="B1677" s="355"/>
      <c r="C1677" s="355">
        <v>872</v>
      </c>
      <c r="D1677" s="355">
        <v>8720</v>
      </c>
      <c r="E1677" s="356" t="s">
        <v>2977</v>
      </c>
      <c r="F1677" s="356" t="s">
        <v>2978</v>
      </c>
    </row>
    <row r="1678" spans="1:6" s="357" customFormat="1" ht="31.5" customHeight="1">
      <c r="A1678" s="355"/>
      <c r="B1678" s="355"/>
      <c r="C1678" s="355">
        <v>873</v>
      </c>
      <c r="D1678" s="355">
        <v>8730</v>
      </c>
      <c r="E1678" s="356" t="s">
        <v>2979</v>
      </c>
      <c r="F1678" s="356" t="s">
        <v>2980</v>
      </c>
    </row>
    <row r="1679" spans="1:6" s="357" customFormat="1" ht="15" customHeight="1">
      <c r="A1679" s="355"/>
      <c r="B1679" s="355"/>
      <c r="C1679" s="355">
        <v>874</v>
      </c>
      <c r="D1679" s="355">
        <v>8740</v>
      </c>
      <c r="E1679" s="356" t="s">
        <v>2981</v>
      </c>
      <c r="F1679" s="356" t="s">
        <v>2982</v>
      </c>
    </row>
    <row r="1680" spans="1:6" s="357" customFormat="1" ht="15" customHeight="1">
      <c r="A1680" s="355"/>
      <c r="B1680" s="355"/>
      <c r="C1680" s="355">
        <v>875</v>
      </c>
      <c r="D1680" s="355">
        <v>8750</v>
      </c>
      <c r="E1680" s="356" t="s">
        <v>2983</v>
      </c>
      <c r="F1680" s="356" t="s">
        <v>2984</v>
      </c>
    </row>
    <row r="1681" spans="1:6" s="357" customFormat="1" ht="15" customHeight="1">
      <c r="A1681" s="355"/>
      <c r="B1681" s="355"/>
      <c r="C1681" s="355">
        <v>876</v>
      </c>
      <c r="D1681" s="355">
        <v>8760</v>
      </c>
      <c r="E1681" s="356" t="s">
        <v>2985</v>
      </c>
      <c r="F1681" s="356" t="s">
        <v>2986</v>
      </c>
    </row>
    <row r="1682" spans="1:6" s="357" customFormat="1" ht="30" customHeight="1">
      <c r="A1682" s="355"/>
      <c r="B1682" s="355"/>
      <c r="C1682" s="355">
        <v>877</v>
      </c>
      <c r="D1682" s="355">
        <v>8770</v>
      </c>
      <c r="E1682" s="356" t="s">
        <v>2987</v>
      </c>
      <c r="F1682" s="356" t="s">
        <v>2988</v>
      </c>
    </row>
    <row r="1683" spans="1:6" s="357" customFormat="1" ht="15" customHeight="1">
      <c r="A1683" s="355"/>
      <c r="B1683" s="355">
        <v>88</v>
      </c>
      <c r="C1683" s="355"/>
      <c r="D1683" s="355"/>
      <c r="E1683" s="356" t="s">
        <v>2989</v>
      </c>
      <c r="F1683" s="356"/>
    </row>
    <row r="1684" spans="1:6" s="357" customFormat="1" ht="15" customHeight="1">
      <c r="A1684" s="355"/>
      <c r="B1684" s="355"/>
      <c r="C1684" s="355">
        <v>881</v>
      </c>
      <c r="D1684" s="355">
        <v>8810</v>
      </c>
      <c r="E1684" s="356" t="s">
        <v>2990</v>
      </c>
      <c r="F1684" s="356" t="s">
        <v>2991</v>
      </c>
    </row>
    <row r="1685" spans="1:6" s="357" customFormat="1" ht="15" customHeight="1">
      <c r="A1685" s="355"/>
      <c r="B1685" s="355"/>
      <c r="C1685" s="355">
        <v>882</v>
      </c>
      <c r="D1685" s="355">
        <v>8820</v>
      </c>
      <c r="E1685" s="356" t="s">
        <v>2992</v>
      </c>
      <c r="F1685" s="356" t="s">
        <v>2993</v>
      </c>
    </row>
    <row r="1686" spans="1:6" s="357" customFormat="1" ht="15" customHeight="1">
      <c r="A1686" s="355"/>
      <c r="B1686" s="355"/>
      <c r="C1686" s="355">
        <v>883</v>
      </c>
      <c r="D1686" s="355"/>
      <c r="E1686" s="356" t="s">
        <v>2994</v>
      </c>
      <c r="F1686" s="356"/>
    </row>
    <row r="1687" spans="1:6" s="357" customFormat="1" ht="15" customHeight="1">
      <c r="A1687" s="355"/>
      <c r="B1687" s="355"/>
      <c r="C1687" s="355"/>
      <c r="D1687" s="355">
        <v>8831</v>
      </c>
      <c r="E1687" s="356" t="s">
        <v>2995</v>
      </c>
      <c r="F1687" s="356"/>
    </row>
    <row r="1688" spans="1:6" s="357" customFormat="1" ht="15" customHeight="1">
      <c r="A1688" s="355"/>
      <c r="B1688" s="355"/>
      <c r="C1688" s="355"/>
      <c r="D1688" s="355">
        <v>8832</v>
      </c>
      <c r="E1688" s="356" t="s">
        <v>2996</v>
      </c>
      <c r="F1688" s="356"/>
    </row>
    <row r="1689" spans="1:6" s="357" customFormat="1" ht="39" customHeight="1">
      <c r="A1689" s="355"/>
      <c r="B1689" s="355"/>
      <c r="C1689" s="355">
        <v>884</v>
      </c>
      <c r="D1689" s="355">
        <v>8840</v>
      </c>
      <c r="E1689" s="356" t="s">
        <v>2997</v>
      </c>
      <c r="F1689" s="356" t="s">
        <v>2998</v>
      </c>
    </row>
    <row r="1690" spans="1:6" s="357" customFormat="1" ht="27" customHeight="1">
      <c r="A1690" s="355"/>
      <c r="B1690" s="355"/>
      <c r="C1690" s="355">
        <v>885</v>
      </c>
      <c r="D1690" s="355">
        <v>8850</v>
      </c>
      <c r="E1690" s="356" t="s">
        <v>2999</v>
      </c>
      <c r="F1690" s="356" t="s">
        <v>3000</v>
      </c>
    </row>
    <row r="1691" spans="1:6" s="357" customFormat="1" ht="15" customHeight="1">
      <c r="A1691" s="355"/>
      <c r="B1691" s="355"/>
      <c r="C1691" s="355">
        <v>886</v>
      </c>
      <c r="D1691" s="355">
        <v>8860</v>
      </c>
      <c r="E1691" s="356" t="s">
        <v>3001</v>
      </c>
      <c r="F1691" s="356"/>
    </row>
    <row r="1692" spans="1:6" s="357" customFormat="1" ht="28.5" customHeight="1">
      <c r="A1692" s="355"/>
      <c r="B1692" s="355"/>
      <c r="C1692" s="355">
        <v>887</v>
      </c>
      <c r="D1692" s="355">
        <v>8870</v>
      </c>
      <c r="E1692" s="356" t="s">
        <v>3002</v>
      </c>
      <c r="F1692" s="356" t="s">
        <v>3003</v>
      </c>
    </row>
    <row r="1693" spans="1:6" s="357" customFormat="1" ht="15" customHeight="1">
      <c r="A1693" s="355"/>
      <c r="B1693" s="355"/>
      <c r="C1693" s="355">
        <v>889</v>
      </c>
      <c r="D1693" s="355">
        <v>8890</v>
      </c>
      <c r="E1693" s="356" t="s">
        <v>3004</v>
      </c>
      <c r="F1693" s="356"/>
    </row>
    <row r="1694" spans="1:6" s="357" customFormat="1" ht="15" customHeight="1">
      <c r="A1694" s="355"/>
      <c r="B1694" s="355">
        <v>89</v>
      </c>
      <c r="C1694" s="355"/>
      <c r="D1694" s="355"/>
      <c r="E1694" s="356" t="s">
        <v>3005</v>
      </c>
      <c r="F1694" s="356"/>
    </row>
    <row r="1695" spans="1:6" s="357" customFormat="1" ht="15" customHeight="1">
      <c r="A1695" s="355"/>
      <c r="B1695" s="355"/>
      <c r="C1695" s="355">
        <v>891</v>
      </c>
      <c r="D1695" s="355"/>
      <c r="E1695" s="356" t="s">
        <v>3006</v>
      </c>
      <c r="F1695" s="356" t="s">
        <v>3007</v>
      </c>
    </row>
    <row r="1696" spans="1:6" s="357" customFormat="1" ht="15" customHeight="1">
      <c r="A1696" s="355"/>
      <c r="B1696" s="355"/>
      <c r="C1696" s="355"/>
      <c r="D1696" s="355">
        <v>8911</v>
      </c>
      <c r="E1696" s="356" t="s">
        <v>3008</v>
      </c>
      <c r="F1696" s="356" t="s">
        <v>3009</v>
      </c>
    </row>
    <row r="1697" spans="1:6" s="357" customFormat="1" ht="15" customHeight="1">
      <c r="A1697" s="355"/>
      <c r="B1697" s="355"/>
      <c r="C1697" s="356"/>
      <c r="D1697" s="355">
        <v>8912</v>
      </c>
      <c r="E1697" s="356" t="s">
        <v>3010</v>
      </c>
      <c r="F1697" s="356" t="s">
        <v>3011</v>
      </c>
    </row>
    <row r="1698" spans="1:6" s="357" customFormat="1" ht="15" customHeight="1">
      <c r="A1698" s="355"/>
      <c r="B1698" s="355"/>
      <c r="C1698" s="356"/>
      <c r="D1698" s="355">
        <v>8919</v>
      </c>
      <c r="E1698" s="356" t="s">
        <v>3012</v>
      </c>
      <c r="F1698" s="356" t="s">
        <v>3013</v>
      </c>
    </row>
    <row r="1699" spans="1:6" s="357" customFormat="1" ht="15" customHeight="1">
      <c r="A1699" s="355"/>
      <c r="B1699" s="355"/>
      <c r="C1699" s="356">
        <v>892</v>
      </c>
      <c r="D1699" s="355"/>
      <c r="E1699" s="356" t="s">
        <v>3014</v>
      </c>
      <c r="F1699" s="356" t="s">
        <v>3015</v>
      </c>
    </row>
    <row r="1700" spans="1:6" s="357" customFormat="1" ht="24.75" customHeight="1">
      <c r="A1700" s="355"/>
      <c r="B1700" s="355"/>
      <c r="C1700" s="355"/>
      <c r="D1700" s="355">
        <v>8921</v>
      </c>
      <c r="E1700" s="356" t="s">
        <v>3016</v>
      </c>
      <c r="F1700" s="356" t="s">
        <v>3017</v>
      </c>
    </row>
    <row r="1701" spans="1:6" s="357" customFormat="1" ht="24.75" customHeight="1">
      <c r="A1701" s="355"/>
      <c r="B1701" s="355"/>
      <c r="C1701" s="355"/>
      <c r="D1701" s="355">
        <v>8929</v>
      </c>
      <c r="E1701" s="356" t="s">
        <v>3018</v>
      </c>
      <c r="F1701" s="356" t="s">
        <v>3019</v>
      </c>
    </row>
    <row r="1702" spans="1:6" s="357" customFormat="1" ht="15" customHeight="1">
      <c r="A1702" s="355"/>
      <c r="B1702" s="355"/>
      <c r="C1702" s="356">
        <v>893</v>
      </c>
      <c r="D1702" s="355">
        <v>8930</v>
      </c>
      <c r="E1702" s="356" t="s">
        <v>3020</v>
      </c>
      <c r="F1702" s="356" t="s">
        <v>3021</v>
      </c>
    </row>
    <row r="1703" spans="1:6" s="357" customFormat="1" ht="15" customHeight="1">
      <c r="A1703" s="355"/>
      <c r="B1703" s="355"/>
      <c r="C1703" s="355">
        <v>899</v>
      </c>
      <c r="D1703" s="355"/>
      <c r="E1703" s="356" t="s">
        <v>3022</v>
      </c>
      <c r="F1703" s="356" t="s">
        <v>3023</v>
      </c>
    </row>
    <row r="1704" spans="1:6" s="357" customFormat="1" ht="15" customHeight="1">
      <c r="A1704" s="355"/>
      <c r="B1704" s="355"/>
      <c r="C1704" s="355"/>
      <c r="D1704" s="355">
        <v>8991</v>
      </c>
      <c r="E1704" s="356" t="s">
        <v>3024</v>
      </c>
      <c r="F1704" s="356" t="s">
        <v>3025</v>
      </c>
    </row>
    <row r="1705" spans="1:6" s="357" customFormat="1" ht="15" customHeight="1">
      <c r="A1705" s="355"/>
      <c r="B1705" s="355"/>
      <c r="C1705" s="356"/>
      <c r="D1705" s="355">
        <v>8992</v>
      </c>
      <c r="E1705" s="356" t="s">
        <v>3026</v>
      </c>
      <c r="F1705" s="356" t="s">
        <v>3027</v>
      </c>
    </row>
    <row r="1706" spans="1:6" s="357" customFormat="1" ht="15" customHeight="1">
      <c r="A1706" s="355"/>
      <c r="B1706" s="355"/>
      <c r="C1706" s="356"/>
      <c r="D1706" s="355">
        <v>8999</v>
      </c>
      <c r="E1706" s="356" t="s">
        <v>3028</v>
      </c>
      <c r="F1706" s="356" t="s">
        <v>3029</v>
      </c>
    </row>
    <row r="1707" spans="1:6" s="357" customFormat="1" ht="15" customHeight="1">
      <c r="A1707" s="355"/>
      <c r="B1707" s="355">
        <v>90</v>
      </c>
      <c r="C1707" s="356"/>
      <c r="D1707" s="355"/>
      <c r="E1707" s="356" t="s">
        <v>3030</v>
      </c>
      <c r="F1707" s="356"/>
    </row>
    <row r="1708" spans="1:6" s="357" customFormat="1" ht="15" customHeight="1">
      <c r="A1708" s="355"/>
      <c r="B1708" s="355"/>
      <c r="C1708" s="355">
        <v>901</v>
      </c>
      <c r="D1708" s="355"/>
      <c r="E1708" s="356" t="s">
        <v>3031</v>
      </c>
      <c r="F1708" s="356" t="s">
        <v>3032</v>
      </c>
    </row>
    <row r="1709" spans="1:6" s="357" customFormat="1" ht="15" customHeight="1">
      <c r="A1709" s="355"/>
      <c r="B1709" s="355"/>
      <c r="C1709" s="355"/>
      <c r="D1709" s="355">
        <v>9011</v>
      </c>
      <c r="E1709" s="356" t="s">
        <v>3033</v>
      </c>
      <c r="F1709" s="356"/>
    </row>
    <row r="1710" spans="1:6" s="357" customFormat="1" ht="15" customHeight="1">
      <c r="A1710" s="355"/>
      <c r="B1710" s="355"/>
      <c r="C1710" s="355"/>
      <c r="D1710" s="355">
        <v>9012</v>
      </c>
      <c r="E1710" s="356" t="s">
        <v>3034</v>
      </c>
      <c r="F1710" s="356"/>
    </row>
    <row r="1711" spans="1:6" s="357" customFormat="1" ht="15" customHeight="1">
      <c r="A1711" s="355"/>
      <c r="B1711" s="355"/>
      <c r="C1711" s="355"/>
      <c r="D1711" s="355">
        <v>9013</v>
      </c>
      <c r="E1711" s="356" t="s">
        <v>3035</v>
      </c>
      <c r="F1711" s="356" t="s">
        <v>3036</v>
      </c>
    </row>
    <row r="1712" spans="1:6" s="357" customFormat="1" ht="15" customHeight="1">
      <c r="A1712" s="355"/>
      <c r="B1712" s="355"/>
      <c r="C1712" s="355"/>
      <c r="D1712" s="355">
        <v>9019</v>
      </c>
      <c r="E1712" s="356" t="s">
        <v>3037</v>
      </c>
      <c r="F1712" s="356"/>
    </row>
    <row r="1713" spans="1:6" s="357" customFormat="1" ht="15" customHeight="1">
      <c r="A1713" s="355"/>
      <c r="B1713" s="355"/>
      <c r="C1713" s="355">
        <v>902</v>
      </c>
      <c r="D1713" s="355">
        <v>9020</v>
      </c>
      <c r="E1713" s="356" t="s">
        <v>3038</v>
      </c>
      <c r="F1713" s="356" t="s">
        <v>3039</v>
      </c>
    </row>
    <row r="1714" spans="1:6" s="357" customFormat="1" ht="15" customHeight="1">
      <c r="A1714" s="355"/>
      <c r="B1714" s="355"/>
      <c r="C1714" s="355">
        <v>903</v>
      </c>
      <c r="D1714" s="355">
        <v>9030</v>
      </c>
      <c r="E1714" s="356" t="s">
        <v>3040</v>
      </c>
      <c r="F1714" s="356" t="s">
        <v>3041</v>
      </c>
    </row>
    <row r="1715" spans="1:6" s="357" customFormat="1" ht="15" customHeight="1">
      <c r="A1715" s="355"/>
      <c r="B1715" s="355"/>
      <c r="C1715" s="355">
        <v>904</v>
      </c>
      <c r="D1715" s="355"/>
      <c r="E1715" s="356" t="s">
        <v>3042</v>
      </c>
      <c r="F1715" s="356" t="s">
        <v>3043</v>
      </c>
    </row>
    <row r="1716" spans="1:6" s="357" customFormat="1" ht="15" customHeight="1">
      <c r="A1716" s="355"/>
      <c r="B1716" s="355"/>
      <c r="C1716" s="355"/>
      <c r="D1716" s="355">
        <v>9041</v>
      </c>
      <c r="E1716" s="356" t="s">
        <v>3044</v>
      </c>
      <c r="F1716" s="356"/>
    </row>
    <row r="1717" spans="1:6" s="357" customFormat="1" ht="15" customHeight="1">
      <c r="A1717" s="355"/>
      <c r="B1717" s="355"/>
      <c r="C1717" s="356"/>
      <c r="D1717" s="355">
        <v>9042</v>
      </c>
      <c r="E1717" s="356" t="s">
        <v>3045</v>
      </c>
      <c r="F1717" s="356"/>
    </row>
    <row r="1718" spans="1:6" s="357" customFormat="1" ht="15" customHeight="1">
      <c r="A1718" s="355"/>
      <c r="B1718" s="355"/>
      <c r="C1718" s="356"/>
      <c r="D1718" s="355">
        <v>9049</v>
      </c>
      <c r="E1718" s="356" t="s">
        <v>3046</v>
      </c>
      <c r="F1718" s="356"/>
    </row>
    <row r="1719" spans="1:6" s="357" customFormat="1" ht="15" customHeight="1">
      <c r="A1719" s="616"/>
      <c r="B1719" s="616"/>
      <c r="C1719" s="616">
        <v>905</v>
      </c>
      <c r="D1719" s="356"/>
      <c r="E1719" s="356" t="s">
        <v>3047</v>
      </c>
      <c r="F1719" s="356"/>
    </row>
    <row r="1720" spans="1:6" s="357" customFormat="1" ht="15" customHeight="1">
      <c r="A1720" s="616"/>
      <c r="B1720" s="616"/>
      <c r="C1720" s="616"/>
      <c r="D1720" s="355">
        <v>9051</v>
      </c>
      <c r="E1720" s="356" t="s">
        <v>3048</v>
      </c>
      <c r="F1720" s="356" t="s">
        <v>3049</v>
      </c>
    </row>
    <row r="1721" spans="1:6" s="357" customFormat="1" ht="15" customHeight="1">
      <c r="A1721" s="355"/>
      <c r="B1721" s="355"/>
      <c r="C1721" s="356"/>
      <c r="D1721" s="355">
        <v>9052</v>
      </c>
      <c r="E1721" s="356" t="s">
        <v>3050</v>
      </c>
      <c r="F1721" s="356" t="s">
        <v>3051</v>
      </c>
    </row>
    <row r="1722" spans="1:6" s="357" customFormat="1" ht="15" customHeight="1">
      <c r="A1722" s="355"/>
      <c r="B1722" s="355"/>
      <c r="C1722" s="355"/>
      <c r="D1722" s="355">
        <v>9053</v>
      </c>
      <c r="E1722" s="356" t="s">
        <v>3052</v>
      </c>
      <c r="F1722" s="356"/>
    </row>
    <row r="1723" spans="1:6" s="357" customFormat="1" ht="15" customHeight="1">
      <c r="A1723" s="355"/>
      <c r="B1723" s="355"/>
      <c r="C1723" s="355"/>
      <c r="D1723" s="355">
        <v>9054</v>
      </c>
      <c r="E1723" s="356" t="s">
        <v>3053</v>
      </c>
      <c r="F1723" s="356"/>
    </row>
    <row r="1724" spans="1:6" s="357" customFormat="1" ht="15" customHeight="1">
      <c r="A1724" s="355"/>
      <c r="B1724" s="355"/>
      <c r="C1724" s="355"/>
      <c r="D1724" s="355">
        <v>9059</v>
      </c>
      <c r="E1724" s="356" t="s">
        <v>3054</v>
      </c>
      <c r="F1724" s="356" t="s">
        <v>3055</v>
      </c>
    </row>
    <row r="1725" spans="1:6" s="357" customFormat="1" ht="15" customHeight="1">
      <c r="A1725" s="355"/>
      <c r="B1725" s="355"/>
      <c r="C1725" s="355">
        <v>909</v>
      </c>
      <c r="D1725" s="355">
        <v>9090</v>
      </c>
      <c r="E1725" s="356" t="s">
        <v>3056</v>
      </c>
      <c r="F1725" s="356" t="s">
        <v>3057</v>
      </c>
    </row>
    <row r="1726" spans="1:6" s="357" customFormat="1" ht="15" customHeight="1">
      <c r="A1726" s="355" t="s">
        <v>3058</v>
      </c>
      <c r="B1726" s="355"/>
      <c r="C1726" s="355"/>
      <c r="D1726" s="355"/>
      <c r="E1726" s="356" t="s">
        <v>3059</v>
      </c>
      <c r="F1726" s="356" t="s">
        <v>3060</v>
      </c>
    </row>
    <row r="1727" spans="1:6" s="357" customFormat="1" ht="15" customHeight="1">
      <c r="A1727" s="355"/>
      <c r="B1727" s="355">
        <v>91</v>
      </c>
      <c r="C1727" s="355"/>
      <c r="D1727" s="355"/>
      <c r="E1727" s="356" t="s">
        <v>3061</v>
      </c>
      <c r="F1727" s="356"/>
    </row>
    <row r="1728" spans="1:6" s="357" customFormat="1" ht="15" customHeight="1">
      <c r="A1728" s="355"/>
      <c r="B1728" s="355"/>
      <c r="C1728" s="355">
        <v>910</v>
      </c>
      <c r="D1728" s="355">
        <v>9100</v>
      </c>
      <c r="E1728" s="356" t="s">
        <v>3062</v>
      </c>
      <c r="F1728" s="356"/>
    </row>
    <row r="1729" spans="1:6" s="357" customFormat="1" ht="15" customHeight="1">
      <c r="A1729" s="355"/>
      <c r="B1729" s="355">
        <v>92</v>
      </c>
      <c r="C1729" s="355"/>
      <c r="D1729" s="355"/>
      <c r="E1729" s="356" t="s">
        <v>3063</v>
      </c>
      <c r="F1729" s="356"/>
    </row>
    <row r="1730" spans="1:6" s="357" customFormat="1" ht="15" customHeight="1">
      <c r="A1730" s="355"/>
      <c r="B1730" s="355"/>
      <c r="C1730" s="355">
        <v>921</v>
      </c>
      <c r="D1730" s="355">
        <v>9210</v>
      </c>
      <c r="E1730" s="356" t="s">
        <v>3064</v>
      </c>
      <c r="F1730" s="356" t="s">
        <v>3065</v>
      </c>
    </row>
    <row r="1731" spans="1:6" s="357" customFormat="1" ht="27.75" customHeight="1">
      <c r="A1731" s="355"/>
      <c r="B1731" s="355"/>
      <c r="C1731" s="355">
        <v>922</v>
      </c>
      <c r="D1731" s="355"/>
      <c r="E1731" s="356" t="s">
        <v>3066</v>
      </c>
      <c r="F1731" s="356" t="s">
        <v>3067</v>
      </c>
    </row>
    <row r="1732" spans="1:6" s="357" customFormat="1" ht="15" customHeight="1">
      <c r="A1732" s="355"/>
      <c r="B1732" s="355"/>
      <c r="C1732" s="355"/>
      <c r="D1732" s="355">
        <v>9221</v>
      </c>
      <c r="E1732" s="356" t="s">
        <v>3068</v>
      </c>
      <c r="F1732" s="356" t="s">
        <v>3069</v>
      </c>
    </row>
    <row r="1733" spans="1:6" s="357" customFormat="1" ht="15" customHeight="1">
      <c r="A1733" s="355"/>
      <c r="B1733" s="355"/>
      <c r="C1733" s="355"/>
      <c r="D1733" s="355">
        <v>9222</v>
      </c>
      <c r="E1733" s="356" t="s">
        <v>3070</v>
      </c>
      <c r="F1733" s="356"/>
    </row>
    <row r="1734" spans="1:6" s="357" customFormat="1" ht="15" customHeight="1">
      <c r="A1734" s="355"/>
      <c r="B1734" s="355"/>
      <c r="C1734" s="355"/>
      <c r="D1734" s="355">
        <v>9223</v>
      </c>
      <c r="E1734" s="356" t="s">
        <v>3071</v>
      </c>
      <c r="F1734" s="356" t="s">
        <v>3072</v>
      </c>
    </row>
    <row r="1735" spans="1:6" s="357" customFormat="1" ht="15" customHeight="1">
      <c r="A1735" s="355"/>
      <c r="B1735" s="355"/>
      <c r="C1735" s="355"/>
      <c r="D1735" s="355">
        <v>9224</v>
      </c>
      <c r="E1735" s="356" t="s">
        <v>3073</v>
      </c>
      <c r="F1735" s="356"/>
    </row>
    <row r="1736" spans="1:6" s="357" customFormat="1" ht="15" customHeight="1">
      <c r="A1736" s="355"/>
      <c r="B1736" s="355"/>
      <c r="C1736" s="355"/>
      <c r="D1736" s="355">
        <v>9225</v>
      </c>
      <c r="E1736" s="356" t="s">
        <v>3074</v>
      </c>
      <c r="F1736" s="356"/>
    </row>
    <row r="1737" spans="1:6" s="357" customFormat="1" ht="15" customHeight="1">
      <c r="A1737" s="355"/>
      <c r="B1737" s="355"/>
      <c r="C1737" s="355"/>
      <c r="D1737" s="355">
        <v>9226</v>
      </c>
      <c r="E1737" s="356" t="s">
        <v>3075</v>
      </c>
      <c r="F1737" s="356" t="s">
        <v>3076</v>
      </c>
    </row>
    <row r="1738" spans="1:6" s="357" customFormat="1" ht="15" customHeight="1">
      <c r="A1738" s="355"/>
      <c r="B1738" s="355"/>
      <c r="C1738" s="355">
        <v>923</v>
      </c>
      <c r="D1738" s="355"/>
      <c r="E1738" s="356" t="s">
        <v>3077</v>
      </c>
      <c r="F1738" s="356" t="s">
        <v>3078</v>
      </c>
    </row>
    <row r="1739" spans="1:6" s="357" customFormat="1" ht="15" customHeight="1">
      <c r="A1739" s="355"/>
      <c r="B1739" s="355"/>
      <c r="C1739" s="355"/>
      <c r="D1739" s="355">
        <v>9231</v>
      </c>
      <c r="E1739" s="356" t="s">
        <v>3079</v>
      </c>
      <c r="F1739" s="356" t="s">
        <v>3080</v>
      </c>
    </row>
    <row r="1740" spans="1:6" s="357" customFormat="1" ht="15" customHeight="1">
      <c r="A1740" s="355"/>
      <c r="B1740" s="355"/>
      <c r="C1740" s="355"/>
      <c r="D1740" s="355">
        <v>9232</v>
      </c>
      <c r="E1740" s="356" t="s">
        <v>3081</v>
      </c>
      <c r="F1740" s="356" t="s">
        <v>3082</v>
      </c>
    </row>
    <row r="1741" spans="1:6" s="357" customFormat="1" ht="15" customHeight="1">
      <c r="A1741" s="355"/>
      <c r="B1741" s="355"/>
      <c r="C1741" s="355">
        <v>929</v>
      </c>
      <c r="D1741" s="355"/>
      <c r="E1741" s="356" t="s">
        <v>3083</v>
      </c>
      <c r="F1741" s="356" t="s">
        <v>3084</v>
      </c>
    </row>
    <row r="1742" spans="1:6" s="357" customFormat="1" ht="15" customHeight="1">
      <c r="A1742" s="355"/>
      <c r="B1742" s="355"/>
      <c r="C1742" s="355"/>
      <c r="D1742" s="355">
        <v>9291</v>
      </c>
      <c r="E1742" s="356" t="s">
        <v>3085</v>
      </c>
      <c r="F1742" s="356"/>
    </row>
    <row r="1743" spans="1:6" s="357" customFormat="1" ht="15" customHeight="1">
      <c r="A1743" s="355"/>
      <c r="B1743" s="355"/>
      <c r="C1743" s="355"/>
      <c r="D1743" s="355">
        <v>9299</v>
      </c>
      <c r="E1743" s="356" t="s">
        <v>3086</v>
      </c>
      <c r="F1743" s="356"/>
    </row>
    <row r="1744" spans="1:6" s="357" customFormat="1" ht="15" customHeight="1">
      <c r="A1744" s="355"/>
      <c r="B1744" s="355">
        <v>93</v>
      </c>
      <c r="C1744" s="355"/>
      <c r="D1744" s="355"/>
      <c r="E1744" s="356" t="s">
        <v>3087</v>
      </c>
      <c r="F1744" s="356"/>
    </row>
    <row r="1745" spans="1:6" s="357" customFormat="1" ht="15" customHeight="1">
      <c r="A1745" s="355"/>
      <c r="B1745" s="355"/>
      <c r="C1745" s="355">
        <v>931</v>
      </c>
      <c r="D1745" s="355">
        <v>9310</v>
      </c>
      <c r="E1745" s="356" t="s">
        <v>3088</v>
      </c>
      <c r="F1745" s="356" t="s">
        <v>3089</v>
      </c>
    </row>
    <row r="1746" spans="1:6" s="357" customFormat="1" ht="15" customHeight="1">
      <c r="A1746" s="361"/>
      <c r="B1746" s="355"/>
      <c r="C1746" s="355">
        <v>932</v>
      </c>
      <c r="D1746" s="355">
        <v>9320</v>
      </c>
      <c r="E1746" s="356" t="s">
        <v>3090</v>
      </c>
      <c r="F1746" s="356"/>
    </row>
    <row r="1747" spans="1:6" s="357" customFormat="1" ht="15" customHeight="1">
      <c r="A1747" s="355"/>
      <c r="B1747" s="355">
        <v>94</v>
      </c>
      <c r="C1747" s="355"/>
      <c r="D1747" s="355"/>
      <c r="E1747" s="356" t="s">
        <v>3091</v>
      </c>
      <c r="F1747" s="356"/>
    </row>
    <row r="1748" spans="1:6" s="357" customFormat="1" ht="15" customHeight="1">
      <c r="A1748" s="361"/>
      <c r="B1748" s="355"/>
      <c r="C1748" s="355">
        <v>941</v>
      </c>
      <c r="D1748" s="355"/>
      <c r="E1748" s="356" t="s">
        <v>3092</v>
      </c>
      <c r="F1748" s="356" t="s">
        <v>3093</v>
      </c>
    </row>
    <row r="1749" spans="1:6" s="357" customFormat="1" ht="15" customHeight="1">
      <c r="A1749" s="361"/>
      <c r="B1749" s="355"/>
      <c r="C1749" s="355"/>
      <c r="D1749" s="355">
        <v>9411</v>
      </c>
      <c r="E1749" s="356" t="s">
        <v>3094</v>
      </c>
      <c r="F1749" s="356" t="s">
        <v>3095</v>
      </c>
    </row>
    <row r="1750" spans="1:6" s="357" customFormat="1" ht="15" customHeight="1">
      <c r="A1750" s="355"/>
      <c r="B1750" s="355"/>
      <c r="C1750" s="356"/>
      <c r="D1750" s="355">
        <v>9412</v>
      </c>
      <c r="E1750" s="356" t="s">
        <v>3096</v>
      </c>
      <c r="F1750" s="356" t="s">
        <v>3097</v>
      </c>
    </row>
    <row r="1751" spans="1:6" s="357" customFormat="1" ht="15" customHeight="1">
      <c r="A1751" s="355"/>
      <c r="B1751" s="355"/>
      <c r="C1751" s="356"/>
      <c r="D1751" s="355">
        <v>9413</v>
      </c>
      <c r="E1751" s="356" t="s">
        <v>3098</v>
      </c>
      <c r="F1751" s="356" t="s">
        <v>3099</v>
      </c>
    </row>
    <row r="1752" spans="1:6" s="357" customFormat="1" ht="15" customHeight="1">
      <c r="A1752" s="355"/>
      <c r="B1752" s="355"/>
      <c r="C1752" s="356"/>
      <c r="D1752" s="355">
        <v>9414</v>
      </c>
      <c r="E1752" s="356" t="s">
        <v>3100</v>
      </c>
      <c r="F1752" s="356" t="s">
        <v>3101</v>
      </c>
    </row>
    <row r="1753" spans="1:6" s="357" customFormat="1" ht="15" customHeight="1">
      <c r="A1753" s="355"/>
      <c r="B1753" s="355"/>
      <c r="C1753" s="356"/>
      <c r="D1753" s="355">
        <v>9415</v>
      </c>
      <c r="E1753" s="356" t="s">
        <v>3102</v>
      </c>
      <c r="F1753" s="356" t="s">
        <v>3103</v>
      </c>
    </row>
    <row r="1754" spans="1:6" s="357" customFormat="1" ht="15" customHeight="1">
      <c r="A1754" s="355"/>
      <c r="B1754" s="355"/>
      <c r="C1754" s="356"/>
      <c r="D1754" s="355">
        <v>9419</v>
      </c>
      <c r="E1754" s="356" t="s">
        <v>3104</v>
      </c>
      <c r="F1754" s="356" t="s">
        <v>3105</v>
      </c>
    </row>
    <row r="1755" spans="1:6" s="357" customFormat="1" ht="15" customHeight="1">
      <c r="A1755" s="355"/>
      <c r="B1755" s="355"/>
      <c r="C1755" s="356">
        <v>942</v>
      </c>
      <c r="D1755" s="355">
        <v>9420</v>
      </c>
      <c r="E1755" s="356" t="s">
        <v>3106</v>
      </c>
      <c r="F1755" s="356" t="s">
        <v>3107</v>
      </c>
    </row>
    <row r="1756" spans="1:6" s="357" customFormat="1" ht="15" customHeight="1">
      <c r="A1756" s="355"/>
      <c r="B1756" s="355"/>
      <c r="C1756" s="355">
        <v>949</v>
      </c>
      <c r="D1756" s="355">
        <v>9490</v>
      </c>
      <c r="E1756" s="356" t="s">
        <v>3108</v>
      </c>
      <c r="F1756" s="356"/>
    </row>
    <row r="1757" spans="1:6" s="357" customFormat="1" ht="15" customHeight="1">
      <c r="A1757" s="355"/>
      <c r="B1757" s="355">
        <v>95</v>
      </c>
      <c r="C1757" s="355"/>
      <c r="D1757" s="355"/>
      <c r="E1757" s="356" t="s">
        <v>3109</v>
      </c>
      <c r="F1757" s="356"/>
    </row>
    <row r="1758" spans="1:6" s="357" customFormat="1" ht="15" customHeight="1">
      <c r="A1758" s="355"/>
      <c r="B1758" s="355"/>
      <c r="C1758" s="355">
        <v>951</v>
      </c>
      <c r="D1758" s="355"/>
      <c r="E1758" s="356" t="s">
        <v>3110</v>
      </c>
      <c r="F1758" s="356" t="s">
        <v>3111</v>
      </c>
    </row>
    <row r="1759" spans="1:6" s="357" customFormat="1" ht="15" customHeight="1">
      <c r="A1759" s="355"/>
      <c r="B1759" s="355"/>
      <c r="C1759" s="355"/>
      <c r="D1759" s="355">
        <v>9511</v>
      </c>
      <c r="E1759" s="356" t="s">
        <v>3112</v>
      </c>
      <c r="F1759" s="356"/>
    </row>
    <row r="1760" spans="1:6" s="357" customFormat="1" ht="15" customHeight="1">
      <c r="A1760" s="355"/>
      <c r="B1760" s="355"/>
      <c r="C1760" s="355"/>
      <c r="D1760" s="355">
        <v>9512</v>
      </c>
      <c r="E1760" s="356" t="s">
        <v>3113</v>
      </c>
      <c r="F1760" s="356"/>
    </row>
    <row r="1761" spans="1:6" s="357" customFormat="1" ht="15" customHeight="1">
      <c r="A1761" s="355"/>
      <c r="B1761" s="355"/>
      <c r="C1761" s="355"/>
      <c r="D1761" s="355">
        <v>9513</v>
      </c>
      <c r="E1761" s="356" t="s">
        <v>3114</v>
      </c>
      <c r="F1761" s="356"/>
    </row>
    <row r="1762" spans="1:6" s="357" customFormat="1" ht="15" customHeight="1">
      <c r="A1762" s="355"/>
      <c r="B1762" s="355"/>
      <c r="C1762" s="355"/>
      <c r="D1762" s="355">
        <v>9519</v>
      </c>
      <c r="E1762" s="356" t="s">
        <v>3115</v>
      </c>
      <c r="F1762" s="356"/>
    </row>
    <row r="1763" spans="1:6" s="357" customFormat="1" ht="15" customHeight="1">
      <c r="A1763" s="355"/>
      <c r="B1763" s="355"/>
      <c r="C1763" s="355">
        <v>952</v>
      </c>
      <c r="D1763" s="355"/>
      <c r="E1763" s="356" t="s">
        <v>3116</v>
      </c>
      <c r="F1763" s="356" t="s">
        <v>3117</v>
      </c>
    </row>
    <row r="1764" spans="1:6" s="357" customFormat="1" ht="15" customHeight="1">
      <c r="A1764" s="355"/>
      <c r="B1764" s="355"/>
      <c r="C1764" s="355"/>
      <c r="D1764" s="355">
        <v>9521</v>
      </c>
      <c r="E1764" s="356" t="s">
        <v>3118</v>
      </c>
      <c r="F1764" s="356" t="s">
        <v>3119</v>
      </c>
    </row>
    <row r="1765" spans="1:6" s="357" customFormat="1" ht="15" customHeight="1">
      <c r="A1765" s="355"/>
      <c r="B1765" s="355"/>
      <c r="C1765" s="355"/>
      <c r="D1765" s="355">
        <v>9522</v>
      </c>
      <c r="E1765" s="356" t="s">
        <v>3120</v>
      </c>
      <c r="F1765" s="356" t="s">
        <v>3121</v>
      </c>
    </row>
    <row r="1766" spans="1:6" s="357" customFormat="1" ht="15" customHeight="1">
      <c r="A1766" s="355"/>
      <c r="B1766" s="355"/>
      <c r="C1766" s="355"/>
      <c r="D1766" s="355">
        <v>9529</v>
      </c>
      <c r="E1766" s="356" t="s">
        <v>3122</v>
      </c>
      <c r="F1766" s="356" t="s">
        <v>3123</v>
      </c>
    </row>
    <row r="1767" spans="1:6" s="357" customFormat="1" ht="26.25" customHeight="1">
      <c r="A1767" s="355"/>
      <c r="B1767" s="355"/>
      <c r="C1767" s="355">
        <v>953</v>
      </c>
      <c r="D1767" s="355">
        <v>9530</v>
      </c>
      <c r="E1767" s="356" t="s">
        <v>3124</v>
      </c>
      <c r="F1767" s="356" t="s">
        <v>3125</v>
      </c>
    </row>
    <row r="1768" spans="1:6" s="357" customFormat="1" ht="15" customHeight="1">
      <c r="A1768" s="355"/>
      <c r="B1768" s="355"/>
      <c r="C1768" s="355">
        <v>954</v>
      </c>
      <c r="D1768" s="355"/>
      <c r="E1768" s="356" t="s">
        <v>3126</v>
      </c>
      <c r="F1768" s="356" t="s">
        <v>3127</v>
      </c>
    </row>
    <row r="1769" spans="1:6" s="357" customFormat="1" ht="15" customHeight="1">
      <c r="A1769" s="355"/>
      <c r="B1769" s="355"/>
      <c r="C1769" s="355"/>
      <c r="D1769" s="355">
        <v>9541</v>
      </c>
      <c r="E1769" s="356" t="s">
        <v>3128</v>
      </c>
      <c r="F1769" s="356"/>
    </row>
    <row r="1770" spans="1:6" s="357" customFormat="1" ht="15" customHeight="1">
      <c r="A1770" s="355"/>
      <c r="B1770" s="355"/>
      <c r="C1770" s="355"/>
      <c r="D1770" s="355">
        <v>9542</v>
      </c>
      <c r="E1770" s="356" t="s">
        <v>3129</v>
      </c>
      <c r="F1770" s="356"/>
    </row>
    <row r="1771" spans="1:6" s="357" customFormat="1" ht="15" customHeight="1">
      <c r="A1771" s="355"/>
      <c r="B1771" s="355">
        <v>96</v>
      </c>
      <c r="C1771" s="355"/>
      <c r="D1771" s="355"/>
      <c r="E1771" s="356" t="s">
        <v>3130</v>
      </c>
      <c r="F1771" s="356" t="s">
        <v>3131</v>
      </c>
    </row>
    <row r="1772" spans="1:6" s="357" customFormat="1" ht="15" customHeight="1">
      <c r="A1772" s="361"/>
      <c r="B1772" s="355"/>
      <c r="C1772" s="355">
        <v>961</v>
      </c>
      <c r="D1772" s="355">
        <v>9610</v>
      </c>
      <c r="E1772" s="356" t="s">
        <v>3132</v>
      </c>
      <c r="F1772" s="356" t="s">
        <v>3133</v>
      </c>
    </row>
    <row r="1773" spans="1:6" s="357" customFormat="1" ht="15" customHeight="1">
      <c r="A1773" s="355"/>
      <c r="B1773" s="355"/>
      <c r="C1773" s="355">
        <v>962</v>
      </c>
      <c r="D1773" s="355">
        <v>9620</v>
      </c>
      <c r="E1773" s="356" t="s">
        <v>3134</v>
      </c>
      <c r="F1773" s="356" t="s">
        <v>3135</v>
      </c>
    </row>
    <row r="1774" spans="1:6" s="357" customFormat="1" ht="15" customHeight="1">
      <c r="A1774" s="355" t="s">
        <v>3136</v>
      </c>
      <c r="B1774" s="355"/>
      <c r="C1774" s="355"/>
      <c r="D1774" s="355"/>
      <c r="E1774" s="356" t="s">
        <v>3137</v>
      </c>
      <c r="F1774" s="356" t="s">
        <v>3138</v>
      </c>
    </row>
    <row r="1775" spans="1:6" s="357" customFormat="1" ht="15" customHeight="1">
      <c r="A1775" s="355"/>
      <c r="B1775" s="355">
        <v>97</v>
      </c>
      <c r="C1775" s="355"/>
      <c r="D1775" s="355"/>
      <c r="E1775" s="356" t="s">
        <v>3137</v>
      </c>
      <c r="F1775" s="356"/>
    </row>
    <row r="1776" spans="1:6" s="357" customFormat="1" ht="15" customHeight="1">
      <c r="A1776" s="355"/>
      <c r="B1776" s="355"/>
      <c r="C1776" s="355">
        <v>970</v>
      </c>
      <c r="D1776" s="355">
        <v>9700</v>
      </c>
      <c r="E1776" s="356" t="s">
        <v>3139</v>
      </c>
      <c r="F1776" s="356" t="s">
        <v>3140</v>
      </c>
    </row>
    <row r="1777" ht="20.100000000000001" customHeight="1"/>
    <row r="1778" ht="20.100000000000001" customHeight="1"/>
    <row r="1779" ht="20.100000000000001" customHeight="1"/>
    <row r="1780" ht="20.100000000000001" customHeight="1"/>
    <row r="1781" ht="20.100000000000001" customHeight="1"/>
    <row r="1782" ht="20.100000000000001" customHeight="1"/>
    <row r="1783" ht="20.100000000000001" customHeight="1"/>
    <row r="1784" ht="20.100000000000001" customHeight="1"/>
    <row r="1785" ht="20.100000000000001" customHeight="1"/>
    <row r="1786" ht="20.100000000000001" customHeight="1"/>
    <row r="1787" ht="20.100000000000001" customHeight="1"/>
    <row r="1788" ht="20.100000000000001" customHeight="1"/>
    <row r="1789" ht="20.100000000000001" customHeight="1"/>
    <row r="1790" ht="20.100000000000001" customHeight="1"/>
    <row r="1791" ht="20.100000000000001" customHeight="1"/>
    <row r="1792" ht="20.100000000000001" customHeight="1"/>
    <row r="1793" ht="20.100000000000001" customHeight="1"/>
  </sheetData>
  <sheetProtection password="CF88" sheet="1" objects="1" scenarios="1"/>
  <mergeCells count="14">
    <mergeCell ref="A1:F1"/>
    <mergeCell ref="A2:D2"/>
    <mergeCell ref="A1438:A1439"/>
    <mergeCell ref="A1567:A1568"/>
    <mergeCell ref="A1719:A1720"/>
    <mergeCell ref="B1438:B1439"/>
    <mergeCell ref="B1567:B1568"/>
    <mergeCell ref="B1719:B1720"/>
    <mergeCell ref="C1438:C1439"/>
    <mergeCell ref="C1567:C1568"/>
    <mergeCell ref="C1719:C1720"/>
    <mergeCell ref="E2:E3"/>
    <mergeCell ref="F2:F3"/>
    <mergeCell ref="F1438:F1439"/>
  </mergeCells>
  <phoneticPr fontId="54" type="noConversion"/>
  <pageMargins left="0.69930555555555596" right="0.69930555555555596"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L28"/>
  <sheetViews>
    <sheetView workbookViewId="0">
      <selection activeCell="M35" sqref="M35"/>
    </sheetView>
  </sheetViews>
  <sheetFormatPr defaultColWidth="9" defaultRowHeight="13.8"/>
  <cols>
    <col min="1" max="1" width="9.77734375" style="2" customWidth="1"/>
    <col min="2" max="2" width="9" style="2"/>
    <col min="3" max="3" width="11.33203125" style="2" customWidth="1"/>
    <col min="4" max="4" width="9" style="2"/>
    <col min="5" max="5" width="6.33203125" style="2" customWidth="1"/>
    <col min="6" max="6" width="7.33203125" style="2" customWidth="1"/>
    <col min="7" max="7" width="9" style="2"/>
    <col min="8" max="8" width="8.88671875" style="2" customWidth="1"/>
    <col min="9" max="9" width="5.21875" style="2" customWidth="1"/>
    <col min="10" max="10" width="8.109375" style="2" customWidth="1"/>
    <col min="11" max="11" width="6.88671875" style="2" customWidth="1"/>
    <col min="12" max="16384" width="9" style="2"/>
  </cols>
  <sheetData>
    <row r="1" spans="1:12" ht="22.2">
      <c r="A1" s="651" t="s">
        <v>3141</v>
      </c>
      <c r="B1" s="651"/>
      <c r="C1" s="651"/>
      <c r="D1" s="651"/>
      <c r="E1" s="651"/>
      <c r="F1" s="651"/>
      <c r="G1" s="651"/>
      <c r="H1" s="651"/>
      <c r="I1" s="651"/>
      <c r="J1" s="651"/>
      <c r="K1" s="651"/>
    </row>
    <row r="2" spans="1:12">
      <c r="A2" s="294"/>
      <c r="B2" s="291"/>
      <c r="C2" s="291"/>
      <c r="D2" s="291"/>
      <c r="E2" s="291"/>
      <c r="F2" s="291"/>
      <c r="G2" s="291"/>
      <c r="H2" s="291"/>
      <c r="I2" s="291"/>
      <c r="J2" s="291"/>
      <c r="K2" s="291"/>
    </row>
    <row r="3" spans="1:12" ht="15.45" customHeight="1">
      <c r="A3" s="652" t="s">
        <v>3142</v>
      </c>
      <c r="B3" s="652"/>
      <c r="C3" s="652"/>
      <c r="D3" s="652"/>
      <c r="E3" s="652"/>
      <c r="F3" s="652"/>
      <c r="G3" s="652"/>
      <c r="H3" s="652"/>
      <c r="I3" s="652"/>
      <c r="J3" s="652"/>
      <c r="K3" s="652"/>
      <c r="L3" s="200"/>
    </row>
    <row r="4" spans="1:12" ht="30" customHeight="1">
      <c r="A4" s="653"/>
      <c r="B4" s="653"/>
      <c r="C4" s="653"/>
      <c r="D4" s="653"/>
      <c r="E4" s="653"/>
      <c r="F4" s="653"/>
      <c r="G4" s="653"/>
      <c r="H4" s="653"/>
      <c r="I4" s="653"/>
      <c r="J4" s="653"/>
      <c r="K4" s="653"/>
      <c r="L4" s="200"/>
    </row>
    <row r="5" spans="1:12" ht="30" customHeight="1">
      <c r="A5" s="649" t="s">
        <v>3143</v>
      </c>
      <c r="B5" s="649"/>
      <c r="C5" s="630" t="s">
        <v>3144</v>
      </c>
      <c r="D5" s="630"/>
      <c r="E5" s="630"/>
      <c r="F5" s="295" t="s">
        <v>3145</v>
      </c>
      <c r="G5" s="654" t="s">
        <v>3146</v>
      </c>
      <c r="H5" s="654"/>
      <c r="I5" s="654"/>
      <c r="J5" s="654"/>
      <c r="K5" s="654"/>
      <c r="L5" s="200"/>
    </row>
    <row r="6" spans="1:12" ht="24.75" customHeight="1">
      <c r="A6" s="648" t="s">
        <v>4460</v>
      </c>
      <c r="B6" s="648"/>
      <c r="C6" s="648"/>
      <c r="D6" s="648"/>
      <c r="E6" s="633"/>
      <c r="F6" s="633"/>
      <c r="G6" s="633"/>
      <c r="H6" s="633"/>
      <c r="I6" s="633"/>
      <c r="J6" s="633"/>
      <c r="K6" s="633"/>
      <c r="L6" s="623"/>
    </row>
    <row r="7" spans="1:12" ht="24.75" customHeight="1">
      <c r="A7" s="648" t="s">
        <v>4456</v>
      </c>
      <c r="B7" s="648"/>
      <c r="C7" s="648"/>
      <c r="D7" s="648"/>
      <c r="E7" s="633"/>
      <c r="F7" s="633"/>
      <c r="G7" s="633"/>
      <c r="H7" s="633"/>
      <c r="I7" s="633"/>
      <c r="J7" s="633"/>
      <c r="K7" s="633"/>
      <c r="L7" s="623"/>
    </row>
    <row r="8" spans="1:12" ht="30" customHeight="1">
      <c r="A8" s="649" t="s">
        <v>3147</v>
      </c>
      <c r="B8" s="649"/>
      <c r="C8" s="630"/>
      <c r="D8" s="630"/>
      <c r="E8" s="630"/>
      <c r="F8" s="630"/>
      <c r="G8" s="630"/>
      <c r="H8" s="630"/>
      <c r="I8" s="630"/>
      <c r="J8" s="630"/>
      <c r="K8" s="630"/>
      <c r="L8" s="200"/>
    </row>
    <row r="9" spans="1:12" ht="30" customHeight="1">
      <c r="A9" s="650" t="s">
        <v>4459</v>
      </c>
      <c r="B9" s="650"/>
      <c r="C9" s="650"/>
      <c r="D9" s="650"/>
      <c r="E9" s="650"/>
      <c r="F9" s="650"/>
      <c r="G9" s="650"/>
      <c r="H9" s="650"/>
      <c r="I9" s="650"/>
      <c r="J9" s="650"/>
      <c r="K9" s="650"/>
      <c r="L9" s="200"/>
    </row>
    <row r="10" spans="1:12" ht="41.25" customHeight="1">
      <c r="A10" s="647"/>
      <c r="B10" s="647"/>
      <c r="C10" s="647"/>
      <c r="D10" s="647"/>
      <c r="E10" s="647"/>
      <c r="F10" s="647"/>
      <c r="G10" s="647"/>
      <c r="H10" s="647"/>
      <c r="I10" s="647"/>
      <c r="J10" s="647"/>
      <c r="K10" s="647"/>
      <c r="L10" s="200"/>
    </row>
    <row r="11" spans="1:12" ht="39.75" customHeight="1">
      <c r="A11" s="632" t="s">
        <v>4457</v>
      </c>
      <c r="B11" s="632"/>
      <c r="C11" s="632"/>
      <c r="D11" s="632"/>
      <c r="E11" s="632"/>
      <c r="F11" s="632"/>
      <c r="G11" s="632"/>
      <c r="H11" s="632"/>
      <c r="I11" s="632"/>
      <c r="J11" s="632"/>
      <c r="K11" s="632"/>
      <c r="L11" s="200"/>
    </row>
    <row r="12" spans="1:12" ht="39.75" customHeight="1">
      <c r="A12" s="632"/>
      <c r="B12" s="632"/>
      <c r="C12" s="632"/>
      <c r="D12" s="632"/>
      <c r="E12" s="632"/>
      <c r="F12" s="632"/>
      <c r="G12" s="632"/>
      <c r="H12" s="632"/>
      <c r="I12" s="632"/>
      <c r="J12" s="632"/>
      <c r="K12" s="632"/>
      <c r="L12" s="200"/>
    </row>
    <row r="13" spans="1:12" ht="39.75" customHeight="1">
      <c r="A13" s="632"/>
      <c r="B13" s="632"/>
      <c r="C13" s="632"/>
      <c r="D13" s="632"/>
      <c r="E13" s="632"/>
      <c r="F13" s="632"/>
      <c r="G13" s="632"/>
      <c r="H13" s="632"/>
      <c r="I13" s="632"/>
      <c r="J13" s="632"/>
      <c r="K13" s="632"/>
      <c r="L13" s="200"/>
    </row>
    <row r="14" spans="1:12" ht="17.399999999999999">
      <c r="A14" s="296"/>
      <c r="B14" s="296"/>
      <c r="C14" s="296"/>
      <c r="D14" s="296"/>
      <c r="E14" s="296"/>
      <c r="F14" s="296"/>
      <c r="G14" s="296"/>
      <c r="H14" s="296"/>
      <c r="I14" s="296"/>
      <c r="J14" s="296"/>
      <c r="K14" s="296"/>
      <c r="L14" s="200"/>
    </row>
    <row r="15" spans="1:12" ht="15.45" customHeight="1">
      <c r="B15" s="297"/>
      <c r="C15" s="297"/>
      <c r="D15" s="297"/>
      <c r="E15" s="648" t="s">
        <v>3148</v>
      </c>
      <c r="F15" s="648"/>
      <c r="G15" s="648"/>
      <c r="H15" s="297"/>
      <c r="I15" s="630" t="s">
        <v>3149</v>
      </c>
      <c r="J15" s="630"/>
      <c r="K15" s="630"/>
      <c r="L15" s="200"/>
    </row>
    <row r="16" spans="1:12" ht="14.25" customHeight="1">
      <c r="A16" s="630"/>
      <c r="B16" s="630"/>
      <c r="C16" s="630"/>
      <c r="D16" s="630"/>
      <c r="E16" s="630"/>
      <c r="F16" s="630"/>
      <c r="G16" s="630"/>
      <c r="H16" s="630"/>
      <c r="I16" s="630"/>
      <c r="J16" s="630"/>
      <c r="K16" s="630"/>
      <c r="L16" s="200"/>
    </row>
    <row r="17" spans="1:12">
      <c r="A17" s="630"/>
      <c r="B17" s="630"/>
      <c r="C17" s="630"/>
      <c r="D17" s="630"/>
      <c r="E17" s="630"/>
      <c r="F17" s="630"/>
      <c r="G17" s="630"/>
      <c r="H17" s="630"/>
      <c r="I17" s="630"/>
      <c r="J17" s="630"/>
      <c r="K17" s="630"/>
      <c r="L17" s="200"/>
    </row>
    <row r="18" spans="1:12">
      <c r="A18" s="631"/>
      <c r="B18" s="631"/>
      <c r="C18" s="631"/>
      <c r="D18" s="631"/>
      <c r="E18" s="631"/>
      <c r="F18" s="631"/>
      <c r="G18" s="631"/>
      <c r="H18" s="631"/>
      <c r="I18" s="631"/>
      <c r="J18" s="631"/>
      <c r="K18" s="631"/>
      <c r="L18" s="200"/>
    </row>
    <row r="19" spans="1:12" ht="24" customHeight="1">
      <c r="A19" s="624"/>
      <c r="B19" s="625"/>
      <c r="C19" s="625"/>
      <c r="D19" s="625"/>
      <c r="E19" s="625"/>
      <c r="F19" s="624"/>
      <c r="G19" s="625"/>
      <c r="H19" s="625"/>
      <c r="I19" s="625"/>
      <c r="J19" s="625"/>
      <c r="K19" s="626"/>
      <c r="L19" s="200"/>
    </row>
    <row r="20" spans="1:12" ht="24" customHeight="1">
      <c r="A20" s="627"/>
      <c r="B20" s="628"/>
      <c r="C20" s="628"/>
      <c r="D20" s="628"/>
      <c r="E20" s="628"/>
      <c r="F20" s="627"/>
      <c r="G20" s="628"/>
      <c r="H20" s="628"/>
      <c r="I20" s="628"/>
      <c r="J20" s="628"/>
      <c r="K20" s="629"/>
      <c r="L20" s="200"/>
    </row>
    <row r="21" spans="1:12" ht="24" customHeight="1">
      <c r="A21" s="638" t="s">
        <v>3150</v>
      </c>
      <c r="B21" s="639"/>
      <c r="C21" s="645"/>
      <c r="D21" s="645"/>
      <c r="E21" s="646"/>
      <c r="F21" s="298" t="s">
        <v>3151</v>
      </c>
      <c r="G21" s="628"/>
      <c r="H21" s="628"/>
      <c r="I21" s="628"/>
      <c r="J21" s="628"/>
      <c r="K21" s="629"/>
      <c r="L21" s="200"/>
    </row>
    <row r="22" spans="1:12" ht="24" customHeight="1">
      <c r="A22" s="627"/>
      <c r="B22" s="628"/>
      <c r="C22" s="628"/>
      <c r="D22" s="628"/>
      <c r="E22" s="628"/>
      <c r="F22" s="627"/>
      <c r="G22" s="628"/>
      <c r="H22" s="628"/>
      <c r="I22" s="628"/>
      <c r="J22" s="628"/>
      <c r="K22" s="629"/>
      <c r="L22" s="200"/>
    </row>
    <row r="23" spans="1:12" ht="24" customHeight="1">
      <c r="A23" s="298" t="s">
        <v>3152</v>
      </c>
      <c r="B23" s="299"/>
      <c r="C23" s="645"/>
      <c r="D23" s="645"/>
      <c r="E23" s="646"/>
      <c r="F23" s="638" t="s">
        <v>3153</v>
      </c>
      <c r="G23" s="639"/>
      <c r="H23" s="639"/>
      <c r="I23" s="639"/>
      <c r="J23" s="639"/>
      <c r="K23" s="640"/>
      <c r="L23" s="200"/>
    </row>
    <row r="24" spans="1:12" ht="24" customHeight="1">
      <c r="A24" s="641"/>
      <c r="B24" s="636"/>
      <c r="C24" s="636"/>
      <c r="D24" s="636"/>
      <c r="E24" s="636"/>
      <c r="F24" s="627"/>
      <c r="G24" s="628"/>
      <c r="H24" s="628"/>
      <c r="I24" s="628"/>
      <c r="J24" s="628"/>
      <c r="K24" s="629"/>
      <c r="L24" s="200"/>
    </row>
    <row r="25" spans="1:12" ht="24" customHeight="1">
      <c r="A25" s="634" t="s">
        <v>3154</v>
      </c>
      <c r="B25" s="635"/>
      <c r="C25" s="636"/>
      <c r="D25" s="636"/>
      <c r="E25" s="637"/>
      <c r="F25" s="638" t="s">
        <v>3155</v>
      </c>
      <c r="G25" s="639"/>
      <c r="H25" s="639"/>
      <c r="I25" s="639"/>
      <c r="J25" s="639"/>
      <c r="K25" s="640"/>
      <c r="L25" s="200"/>
    </row>
    <row r="26" spans="1:12" ht="24" customHeight="1">
      <c r="A26" s="641"/>
      <c r="B26" s="636"/>
      <c r="C26" s="636"/>
      <c r="D26" s="636"/>
      <c r="E26" s="636"/>
      <c r="F26" s="642"/>
      <c r="G26" s="643"/>
      <c r="H26" s="643"/>
      <c r="I26" s="643"/>
      <c r="J26" s="643"/>
      <c r="K26" s="644"/>
      <c r="L26" s="200"/>
    </row>
    <row r="27" spans="1:12" ht="24" customHeight="1">
      <c r="A27" s="619"/>
      <c r="B27" s="620"/>
      <c r="C27" s="620"/>
      <c r="D27" s="620"/>
      <c r="E27" s="621"/>
      <c r="F27" s="619"/>
      <c r="G27" s="620"/>
      <c r="H27" s="620"/>
      <c r="I27" s="620"/>
      <c r="J27" s="620"/>
      <c r="K27" s="621"/>
      <c r="L27" s="200"/>
    </row>
    <row r="28" spans="1:12" ht="24" customHeight="1">
      <c r="A28" s="622" t="s">
        <v>3156</v>
      </c>
      <c r="B28" s="622"/>
      <c r="C28" s="622"/>
      <c r="D28" s="622"/>
      <c r="E28" s="622"/>
      <c r="F28" s="622"/>
      <c r="G28" s="622"/>
      <c r="H28" s="622"/>
      <c r="I28" s="622"/>
      <c r="J28" s="622"/>
      <c r="K28" s="622"/>
      <c r="L28" s="200"/>
    </row>
  </sheetData>
  <mergeCells count="37">
    <mergeCell ref="A1:K1"/>
    <mergeCell ref="A3:K3"/>
    <mergeCell ref="A4:K4"/>
    <mergeCell ref="A5:B5"/>
    <mergeCell ref="C5:E5"/>
    <mergeCell ref="G5:K5"/>
    <mergeCell ref="A6:D6"/>
    <mergeCell ref="A7:D7"/>
    <mergeCell ref="A8:B8"/>
    <mergeCell ref="C8:K8"/>
    <mergeCell ref="A9:K9"/>
    <mergeCell ref="C23:E23"/>
    <mergeCell ref="F23:K23"/>
    <mergeCell ref="A24:E24"/>
    <mergeCell ref="F24:K24"/>
    <mergeCell ref="A10:K10"/>
    <mergeCell ref="E15:G15"/>
    <mergeCell ref="I15:K15"/>
    <mergeCell ref="A21:B21"/>
    <mergeCell ref="C21:E21"/>
    <mergeCell ref="G21:K21"/>
    <mergeCell ref="A27:E27"/>
    <mergeCell ref="F27:K27"/>
    <mergeCell ref="A28:K28"/>
    <mergeCell ref="L6:L7"/>
    <mergeCell ref="F19:K20"/>
    <mergeCell ref="A19:E20"/>
    <mergeCell ref="A16:K18"/>
    <mergeCell ref="A11:K13"/>
    <mergeCell ref="E6:K7"/>
    <mergeCell ref="A25:B25"/>
    <mergeCell ref="C25:E25"/>
    <mergeCell ref="F25:K25"/>
    <mergeCell ref="A26:E26"/>
    <mergeCell ref="F26:K26"/>
    <mergeCell ref="A22:E22"/>
    <mergeCell ref="F22:K22"/>
  </mergeCells>
  <phoneticPr fontId="54" type="noConversion"/>
  <pageMargins left="0.43888888888888899" right="0.33888888888888902"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C49"/>
  <sheetViews>
    <sheetView workbookViewId="0">
      <pane ySplit="3" topLeftCell="A4" activePane="bottomLeft" state="frozen"/>
      <selection pane="bottomLeft" activeCell="F21" sqref="F21"/>
    </sheetView>
  </sheetViews>
  <sheetFormatPr defaultColWidth="9" defaultRowHeight="22.95" customHeight="1"/>
  <cols>
    <col min="1" max="1" width="11.6640625" style="289" customWidth="1"/>
    <col min="2" max="2" width="64.21875" style="2" customWidth="1"/>
    <col min="3" max="3" width="14.21875" style="2" customWidth="1"/>
    <col min="4" max="16384" width="9" style="2"/>
  </cols>
  <sheetData>
    <row r="1" spans="1:3" ht="25.5" customHeight="1">
      <c r="A1" s="655" t="s">
        <v>3157</v>
      </c>
      <c r="B1" s="655"/>
      <c r="C1" s="655"/>
    </row>
    <row r="2" spans="1:3" ht="11.25" customHeight="1" thickBot="1">
      <c r="A2" s="290"/>
      <c r="B2" s="291"/>
      <c r="C2" s="291"/>
    </row>
    <row r="3" spans="1:3" ht="17.25" customHeight="1">
      <c r="A3" s="352" t="s">
        <v>3158</v>
      </c>
      <c r="B3" s="596" t="s">
        <v>3159</v>
      </c>
      <c r="C3" s="353" t="s">
        <v>4458</v>
      </c>
    </row>
    <row r="4" spans="1:3" ht="17.25" customHeight="1">
      <c r="A4" s="292" t="s">
        <v>3160</v>
      </c>
      <c r="B4" s="597" t="s">
        <v>4485</v>
      </c>
      <c r="C4" s="85" t="s">
        <v>4571</v>
      </c>
    </row>
    <row r="5" spans="1:3" ht="17.25" customHeight="1">
      <c r="A5" s="292" t="s">
        <v>3162</v>
      </c>
      <c r="B5" s="597" t="s">
        <v>3163</v>
      </c>
      <c r="C5" s="85" t="s">
        <v>4571</v>
      </c>
    </row>
    <row r="6" spans="1:3" ht="17.25" customHeight="1">
      <c r="A6" s="292" t="s">
        <v>3164</v>
      </c>
      <c r="B6" s="597" t="s">
        <v>4573</v>
      </c>
      <c r="C6" s="85" t="s">
        <v>4571</v>
      </c>
    </row>
    <row r="7" spans="1:3" ht="17.25" customHeight="1">
      <c r="A7" s="292" t="s">
        <v>4608</v>
      </c>
      <c r="B7" s="597" t="s">
        <v>4574</v>
      </c>
      <c r="C7" s="8" t="s">
        <v>3165</v>
      </c>
    </row>
    <row r="8" spans="1:3" ht="17.25" customHeight="1">
      <c r="A8" s="292" t="s">
        <v>3166</v>
      </c>
      <c r="B8" s="597" t="s">
        <v>4575</v>
      </c>
      <c r="C8" s="8" t="s">
        <v>3165</v>
      </c>
    </row>
    <row r="9" spans="1:3" ht="17.25" customHeight="1">
      <c r="A9" s="292" t="s">
        <v>4572</v>
      </c>
      <c r="B9" s="597" t="s">
        <v>4576</v>
      </c>
      <c r="C9" s="8" t="s">
        <v>3165</v>
      </c>
    </row>
    <row r="10" spans="1:3" ht="17.25" customHeight="1">
      <c r="A10" s="292" t="s">
        <v>3167</v>
      </c>
      <c r="B10" s="597" t="s">
        <v>4577</v>
      </c>
      <c r="C10" s="8" t="s">
        <v>3165</v>
      </c>
    </row>
    <row r="11" spans="1:3" ht="17.25" customHeight="1">
      <c r="A11" s="292" t="s">
        <v>3168</v>
      </c>
      <c r="B11" s="597" t="s">
        <v>4578</v>
      </c>
      <c r="C11" s="8" t="s">
        <v>3165</v>
      </c>
    </row>
    <row r="12" spans="1:3" ht="17.25" customHeight="1">
      <c r="A12" s="292" t="s">
        <v>3169</v>
      </c>
      <c r="B12" s="597" t="s">
        <v>4579</v>
      </c>
      <c r="C12" s="8" t="s">
        <v>3165</v>
      </c>
    </row>
    <row r="13" spans="1:3" ht="17.25" customHeight="1">
      <c r="A13" s="292" t="s">
        <v>4566</v>
      </c>
      <c r="B13" s="597" t="s">
        <v>4580</v>
      </c>
      <c r="C13" s="8" t="s">
        <v>3165</v>
      </c>
    </row>
    <row r="14" spans="1:3" ht="17.25" customHeight="1">
      <c r="A14" s="292" t="s">
        <v>3170</v>
      </c>
      <c r="B14" s="597" t="s">
        <v>4581</v>
      </c>
      <c r="C14" s="8" t="s">
        <v>3165</v>
      </c>
    </row>
    <row r="15" spans="1:3" ht="17.25" customHeight="1">
      <c r="A15" s="292" t="s">
        <v>3171</v>
      </c>
      <c r="B15" s="597" t="s">
        <v>4582</v>
      </c>
      <c r="C15" s="8" t="s">
        <v>3165</v>
      </c>
    </row>
    <row r="16" spans="1:3" ht="17.25" customHeight="1">
      <c r="A16" s="292" t="s">
        <v>3172</v>
      </c>
      <c r="B16" s="597" t="s">
        <v>4583</v>
      </c>
      <c r="C16" s="8" t="s">
        <v>3165</v>
      </c>
    </row>
    <row r="17" spans="1:3" ht="17.25" customHeight="1">
      <c r="A17" s="292" t="s">
        <v>3173</v>
      </c>
      <c r="B17" s="597" t="s">
        <v>4584</v>
      </c>
      <c r="C17" s="8" t="s">
        <v>3165</v>
      </c>
    </row>
    <row r="18" spans="1:3" ht="17.25" customHeight="1">
      <c r="A18" s="292" t="s">
        <v>3174</v>
      </c>
      <c r="B18" s="597" t="s">
        <v>4585</v>
      </c>
      <c r="C18" s="8" t="s">
        <v>3165</v>
      </c>
    </row>
    <row r="19" spans="1:3" ht="17.25" customHeight="1">
      <c r="A19" s="293" t="s">
        <v>3175</v>
      </c>
      <c r="B19" s="597" t="s">
        <v>4586</v>
      </c>
      <c r="C19" s="8" t="s">
        <v>3165</v>
      </c>
    </row>
    <row r="20" spans="1:3" ht="17.25" customHeight="1">
      <c r="A20" s="292" t="s">
        <v>3176</v>
      </c>
      <c r="B20" s="597" t="s">
        <v>4587</v>
      </c>
      <c r="C20" s="8" t="s">
        <v>3165</v>
      </c>
    </row>
    <row r="21" spans="1:3" ht="17.25" customHeight="1">
      <c r="A21" s="292" t="s">
        <v>3177</v>
      </c>
      <c r="B21" s="597" t="s">
        <v>4588</v>
      </c>
      <c r="C21" s="8" t="s">
        <v>3165</v>
      </c>
    </row>
    <row r="22" spans="1:3" ht="17.25" customHeight="1">
      <c r="A22" s="292" t="s">
        <v>3178</v>
      </c>
      <c r="B22" s="597" t="s">
        <v>4589</v>
      </c>
      <c r="C22" s="8" t="s">
        <v>3165</v>
      </c>
    </row>
    <row r="23" spans="1:3" ht="17.25" customHeight="1">
      <c r="A23" s="292" t="s">
        <v>3179</v>
      </c>
      <c r="B23" s="597" t="s">
        <v>4590</v>
      </c>
      <c r="C23" s="8" t="s">
        <v>3165</v>
      </c>
    </row>
    <row r="24" spans="1:3" ht="17.25" customHeight="1">
      <c r="A24" s="292" t="s">
        <v>3180</v>
      </c>
      <c r="B24" s="597" t="s">
        <v>4591</v>
      </c>
      <c r="C24" s="8" t="s">
        <v>3165</v>
      </c>
    </row>
    <row r="25" spans="1:3" ht="17.25" customHeight="1">
      <c r="A25" s="292" t="s">
        <v>3181</v>
      </c>
      <c r="B25" s="597" t="s">
        <v>4592</v>
      </c>
      <c r="C25" s="8" t="s">
        <v>3165</v>
      </c>
    </row>
    <row r="26" spans="1:3" ht="17.25" customHeight="1">
      <c r="A26" s="292" t="s">
        <v>3182</v>
      </c>
      <c r="B26" s="597" t="s">
        <v>4593</v>
      </c>
      <c r="C26" s="8" t="s">
        <v>3165</v>
      </c>
    </row>
    <row r="27" spans="1:3" ht="17.25" customHeight="1">
      <c r="A27" s="292" t="s">
        <v>3183</v>
      </c>
      <c r="B27" s="597" t="s">
        <v>4594</v>
      </c>
      <c r="C27" s="8" t="s">
        <v>3165</v>
      </c>
    </row>
    <row r="28" spans="1:3" ht="17.25" customHeight="1">
      <c r="A28" s="292" t="s">
        <v>3184</v>
      </c>
      <c r="B28" s="597" t="s">
        <v>4595</v>
      </c>
      <c r="C28" s="8" t="s">
        <v>3165</v>
      </c>
    </row>
    <row r="29" spans="1:3" ht="17.25" customHeight="1">
      <c r="A29" s="292" t="s">
        <v>3185</v>
      </c>
      <c r="B29" s="597" t="s">
        <v>4596</v>
      </c>
      <c r="C29" s="8" t="s">
        <v>3165</v>
      </c>
    </row>
    <row r="30" spans="1:3" ht="17.25" customHeight="1">
      <c r="A30" s="292" t="s">
        <v>3186</v>
      </c>
      <c r="B30" s="597" t="s">
        <v>4597</v>
      </c>
      <c r="C30" s="8" t="s">
        <v>3165</v>
      </c>
    </row>
    <row r="31" spans="1:3" ht="17.25" customHeight="1">
      <c r="A31" s="292" t="s">
        <v>3187</v>
      </c>
      <c r="B31" s="597" t="s">
        <v>4598</v>
      </c>
      <c r="C31" s="8" t="s">
        <v>3165</v>
      </c>
    </row>
    <row r="32" spans="1:3" ht="17.25" customHeight="1">
      <c r="A32" s="292" t="s">
        <v>3188</v>
      </c>
      <c r="B32" s="597" t="s">
        <v>4599</v>
      </c>
      <c r="C32" s="8" t="s">
        <v>3165</v>
      </c>
    </row>
    <row r="33" spans="1:3" ht="17.25" customHeight="1">
      <c r="A33" s="292" t="s">
        <v>3189</v>
      </c>
      <c r="B33" s="597" t="s">
        <v>4600</v>
      </c>
      <c r="C33" s="8" t="s">
        <v>3165</v>
      </c>
    </row>
    <row r="34" spans="1:3" ht="17.25" customHeight="1">
      <c r="A34" s="292" t="s">
        <v>3190</v>
      </c>
      <c r="B34" s="597" t="s">
        <v>4601</v>
      </c>
      <c r="C34" s="8" t="s">
        <v>3165</v>
      </c>
    </row>
    <row r="35" spans="1:3" ht="17.25" customHeight="1">
      <c r="A35" s="292" t="s">
        <v>3191</v>
      </c>
      <c r="B35" s="597" t="s">
        <v>4602</v>
      </c>
      <c r="C35" s="8" t="s">
        <v>3165</v>
      </c>
    </row>
    <row r="36" spans="1:3" ht="17.25" customHeight="1">
      <c r="A36" s="292" t="s">
        <v>3192</v>
      </c>
      <c r="B36" s="597" t="s">
        <v>4603</v>
      </c>
      <c r="C36" s="8" t="s">
        <v>3165</v>
      </c>
    </row>
    <row r="37" spans="1:3" ht="17.25" customHeight="1">
      <c r="A37" s="292" t="s">
        <v>3193</v>
      </c>
      <c r="B37" s="597" t="s">
        <v>4604</v>
      </c>
      <c r="C37" s="8" t="s">
        <v>3165</v>
      </c>
    </row>
    <row r="38" spans="1:3" ht="17.25" customHeight="1">
      <c r="A38" s="292" t="s">
        <v>3194</v>
      </c>
      <c r="B38" s="597" t="s">
        <v>4605</v>
      </c>
      <c r="C38" s="8" t="s">
        <v>3165</v>
      </c>
    </row>
    <row r="39" spans="1:3" ht="17.25" customHeight="1">
      <c r="A39" s="292" t="s">
        <v>3195</v>
      </c>
      <c r="B39" s="597" t="s">
        <v>4606</v>
      </c>
      <c r="C39" s="8" t="s">
        <v>3165</v>
      </c>
    </row>
    <row r="40" spans="1:3" ht="17.25" customHeight="1">
      <c r="A40" s="292" t="s">
        <v>3196</v>
      </c>
      <c r="B40" s="598" t="s">
        <v>4607</v>
      </c>
      <c r="C40" s="8" t="s">
        <v>3165</v>
      </c>
    </row>
    <row r="41" spans="1:3" ht="17.25" customHeight="1" thickBot="1">
      <c r="A41" s="656" t="s">
        <v>3197</v>
      </c>
      <c r="B41" s="657"/>
      <c r="C41" s="658"/>
    </row>
    <row r="43" spans="1:3" ht="22.95" customHeight="1">
      <c r="A43" s="659" t="s">
        <v>3198</v>
      </c>
      <c r="B43" s="659"/>
      <c r="C43" s="659"/>
    </row>
    <row r="44" spans="1:3" ht="22.95" customHeight="1">
      <c r="A44" s="660" t="s">
        <v>3199</v>
      </c>
      <c r="B44" s="660"/>
      <c r="C44" s="660"/>
    </row>
    <row r="45" spans="1:3" ht="22.95" customHeight="1">
      <c r="A45" s="660" t="s">
        <v>3200</v>
      </c>
      <c r="B45" s="660"/>
      <c r="C45" s="660"/>
    </row>
    <row r="46" spans="1:3" ht="22.95" customHeight="1">
      <c r="A46" s="660" t="s">
        <v>3201</v>
      </c>
      <c r="B46" s="660"/>
      <c r="C46" s="660"/>
    </row>
    <row r="47" spans="1:3" ht="22.95" customHeight="1">
      <c r="A47" s="660" t="s">
        <v>3202</v>
      </c>
      <c r="B47" s="660"/>
      <c r="C47" s="660"/>
    </row>
    <row r="48" spans="1:3" ht="22.95" customHeight="1">
      <c r="A48" s="660" t="s">
        <v>4569</v>
      </c>
      <c r="B48" s="660"/>
      <c r="C48" s="660"/>
    </row>
    <row r="49" spans="1:3" ht="22.95" customHeight="1">
      <c r="A49" s="660" t="s">
        <v>4570</v>
      </c>
      <c r="B49" s="660"/>
      <c r="C49" s="660"/>
    </row>
  </sheetData>
  <sheetProtection algorithmName="SHA-512" hashValue="6eHlZVwmavTRxm2tJ5zvgwRDGICT6yIBhZ7Vt8VFwDtWD7e5K12C1/KOZCACQDMQfJx2ndnporMn5ZdZw5DuHg==" saltValue="G5XhxJzNLcgrCcPSDwUV5w==" spinCount="100000" sheet="1" objects="1" scenarios="1"/>
  <mergeCells count="9">
    <mergeCell ref="A49:C49"/>
    <mergeCell ref="A45:C45"/>
    <mergeCell ref="A46:C46"/>
    <mergeCell ref="A47:C47"/>
    <mergeCell ref="A1:C1"/>
    <mergeCell ref="A41:C41"/>
    <mergeCell ref="A43:C43"/>
    <mergeCell ref="A44:C44"/>
    <mergeCell ref="A48:C48"/>
  </mergeCells>
  <phoneticPr fontId="54" type="noConversion"/>
  <dataValidations count="1">
    <dataValidation type="list" allowBlank="1" showInputMessage="1" showErrorMessage="1" sqref="C6:C40" xr:uid="{00000000-0002-0000-0800-000000000000}">
      <formula1>"□,√"</formula1>
    </dataValidation>
  </dataValidations>
  <hyperlinks>
    <hyperlink ref="B4" location="'A000000（新）'!A1" display="企业基础信息表" xr:uid="{00000000-0004-0000-0800-000000000000}"/>
    <hyperlink ref="B5" location="'A100000'!A1" display="中华人民共和国企业所得税年度纳税申报表（A类）" xr:uid="{00000000-0004-0000-0800-000001000000}"/>
    <hyperlink ref="B6" location="'A101010'!A1" display="一般企业收入明细表" xr:uid="{00000000-0004-0000-0800-000002000000}"/>
    <hyperlink ref="B7" location="'A101020'!A1" display="金融企业收入明细表" xr:uid="{00000000-0004-0000-0800-000003000000}"/>
    <hyperlink ref="B8" location="'A102010'!A1" display="一般企业成本支出明细表" xr:uid="{00000000-0004-0000-0800-000004000000}"/>
    <hyperlink ref="B9" location="'A102020'!A1" display="金融企业支出明细表" xr:uid="{00000000-0004-0000-0800-000005000000}"/>
    <hyperlink ref="B10" location="'A103000'!A1" display="事业单位、民间非营利组织收入、支出明细表" xr:uid="{00000000-0004-0000-0800-000006000000}"/>
    <hyperlink ref="B11" location="'A104000'!A1" display="期间费用明细表" xr:uid="{00000000-0004-0000-0800-000007000000}"/>
    <hyperlink ref="B12" location="'A105000'!A1" display="纳税调整项目明细表" xr:uid="{00000000-0004-0000-0800-000008000000}"/>
    <hyperlink ref="B13" location="'A105010'!A1" display="视同销售和房地产开发企业特定业务纳税调整明细表" xr:uid="{00000000-0004-0000-0800-000009000000}"/>
    <hyperlink ref="B14" location="'A105020'!A1" display="未按权责发生制确认收入纳税调整明细表" xr:uid="{00000000-0004-0000-0800-00000A000000}"/>
    <hyperlink ref="B15" location="'A105030'!A1" display="投资收益纳税调整明细表" xr:uid="{00000000-0004-0000-0800-00000B000000}"/>
    <hyperlink ref="B16" location="'A105040'!A1" display="专项用途财政性资金纳税调整明细表" xr:uid="{00000000-0004-0000-0800-00000C000000}"/>
    <hyperlink ref="B17" location="'A105050'!A1" display="职工薪酬支出及纳税调整明细表" xr:uid="{00000000-0004-0000-0800-00000D000000}"/>
    <hyperlink ref="B18" location="'A105060'!A1" display="广告费和业务宣传费跨年度纳税调整明细表" xr:uid="{00000000-0004-0000-0800-00000E000000}"/>
    <hyperlink ref="B19" location="'A105070'!A1" display="捐赠支出及纳税调整明细表" xr:uid="{00000000-0004-0000-0800-00000F000000}"/>
    <hyperlink ref="B20" location="'A105080'!A1" display="资产折旧、摊销及纳税调整明细表" xr:uid="{00000000-0004-0000-0800-000010000000}"/>
    <hyperlink ref="B21" location="'A105090'!A1" display="资产损失税前扣除及纳税调整明细表" xr:uid="{00000000-0004-0000-0800-000011000000}"/>
    <hyperlink ref="B22" location="'A105100'!A1" display="企业重组及递延纳税事项纳税调整明细表" xr:uid="{00000000-0004-0000-0800-000012000000}"/>
    <hyperlink ref="B23" location="'A105110'!A1" display="政策性搬迁纳税调整明细表" xr:uid="{00000000-0004-0000-0800-000013000000}"/>
    <hyperlink ref="B24" location="'A105120'!A1" display="特殊行业准备金及纳税调整明细表" xr:uid="{00000000-0004-0000-0800-000014000000}"/>
    <hyperlink ref="B25" location="'A106000'!A1" display="企业所得税弥补亏损明细表" xr:uid="{00000000-0004-0000-0800-000015000000}"/>
    <hyperlink ref="B26" location="'A107010'!A1" display="免税、减计收入及加计扣除优惠明细表" xr:uid="{00000000-0004-0000-0800-000016000000}"/>
    <hyperlink ref="B27" location="'A107011'!A1" display="符合条件的居民企业之间的股息、红利等权益性投资收益优惠明细表" xr:uid="{00000000-0004-0000-0800-000017000000}"/>
    <hyperlink ref="B28" location="'A107012'!A1" display="研发费用加计扣除优惠明细表" xr:uid="{00000000-0004-0000-0800-000018000000}"/>
    <hyperlink ref="B29" location="'A107020'!A1" display="所得减免优惠明细表" xr:uid="{00000000-0004-0000-0800-000019000000}"/>
    <hyperlink ref="B30" location="'A107030'!A1" display="抵扣应纳税所得额明细表" xr:uid="{00000000-0004-0000-0800-00001A000000}"/>
    <hyperlink ref="B31" location="'A107040'!A1" display="减免所得税优惠明细表" xr:uid="{00000000-0004-0000-0800-00001B000000}"/>
    <hyperlink ref="B32" location="'A107041'!A1" display="高新技术企业优惠情况及明细表" xr:uid="{00000000-0004-0000-0800-00001C000000}"/>
    <hyperlink ref="B33" location="'A107042'!A1" display="软件、集成电路企业优惠情况及明细表" xr:uid="{00000000-0004-0000-0800-00001D000000}"/>
    <hyperlink ref="B34" location="'A107050'!A1" display="税额抵免优惠明细表" xr:uid="{00000000-0004-0000-0800-00001E000000}"/>
    <hyperlink ref="B35" location="'A108000'!A1" display="境外所得税收抵免明细表" xr:uid="{00000000-0004-0000-0800-00001F000000}"/>
    <hyperlink ref="B36" location="'A108010'!A1" display="境外所得纳税调整后所得明细表" xr:uid="{00000000-0004-0000-0800-000020000000}"/>
    <hyperlink ref="B37" location="'A108020'!A1" display="境外分支机构弥补亏损明细表" xr:uid="{00000000-0004-0000-0800-000021000000}"/>
    <hyperlink ref="B38" location="'A108030'!A1" display="跨年度结转抵免境外所得税明细表" xr:uid="{00000000-0004-0000-0800-000022000000}"/>
    <hyperlink ref="B39" location="'A109000'!A1" display="跨地区经营汇总纳税企业年度分摊企业所得税明细表" xr:uid="{00000000-0004-0000-0800-000023000000}"/>
    <hyperlink ref="B40" location="'A109010'!A1" display="企业所得税汇总纳税分支机构所得税分配表" xr:uid="{00000000-0004-0000-0800-000024000000}"/>
    <hyperlink ref="A44:C44" r:id="rId1" display="中华人民共和国企业所得税法（2018年版）" xr:uid="{00000000-0004-0000-0800-000025000000}"/>
    <hyperlink ref="A45:C45" r:id="rId2" display="中华人民共和国企业所得税法实施条例" xr:uid="{00000000-0004-0000-0800-000026000000}"/>
    <hyperlink ref="A46:C46" r:id="rId3" display="中华人民共和国税收征收管理法（2015年修订版）" xr:uid="{00000000-0004-0000-0800-000027000000}"/>
    <hyperlink ref="A47:C47" r:id="rId4" display="中华人民共和国税收征收管理法实施细则" xr:uid="{00000000-0004-0000-0800-000028000000}"/>
    <hyperlink ref="A48:C48" r:id="rId5" display="国家税务总局关于修订企业所得税年度纳税申报表有关问题的公告（国家税务总局公告2019年第41号）" xr:uid="{96A37FDD-CB12-4D35-80F2-868E4935ABD9}"/>
    <hyperlink ref="A49:C49" r:id="rId6" display="中华人民共和国企业所得税年度纳税申报表（A类，2017年版）部分表单及填报说明（2019年修订）" xr:uid="{27755C49-8197-4BFA-9B8D-0E39B5E41498}"/>
  </hyperlinks>
  <pageMargins left="0.69930555555555596" right="0.69930555555555596" top="0.75" bottom="0.75" header="0.3" footer="0.3"/>
  <pageSetup paperSize="9" orientation="portrait"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48</vt:i4>
      </vt:variant>
      <vt:variant>
        <vt:lpstr>命名范围</vt:lpstr>
      </vt:variant>
      <vt:variant>
        <vt:i4>15</vt:i4>
      </vt:variant>
    </vt:vector>
  </HeadingPairs>
  <TitlesOfParts>
    <vt:vector size="63" baseType="lpstr">
      <vt:lpstr>资产负债表1</vt:lpstr>
      <vt:lpstr>利润表1</vt:lpstr>
      <vt:lpstr>资产负债表2</vt:lpstr>
      <vt:lpstr>利润表2</vt:lpstr>
      <vt:lpstr>现金流量表</vt:lpstr>
      <vt:lpstr>科目余额表</vt:lpstr>
      <vt:lpstr>国民经济行业分类</vt:lpstr>
      <vt:lpstr>封面</vt:lpstr>
      <vt:lpstr>报表单</vt:lpstr>
      <vt:lpstr>A000000（旧）</vt:lpstr>
      <vt:lpstr>企业会计准则</vt:lpstr>
      <vt:lpstr>A000000（新）</vt:lpstr>
      <vt:lpstr>A100000</vt:lpstr>
      <vt:lpstr>A101010</vt:lpstr>
      <vt:lpstr>A101020</vt:lpstr>
      <vt:lpstr>A102010</vt:lpstr>
      <vt:lpstr>A102020</vt:lpstr>
      <vt:lpstr>A103000</vt:lpstr>
      <vt:lpstr>A104000</vt:lpstr>
      <vt:lpstr>A105000</vt:lpstr>
      <vt:lpstr>A105010</vt:lpstr>
      <vt:lpstr>A105020</vt:lpstr>
      <vt:lpstr>A105030</vt:lpstr>
      <vt:lpstr>A105040</vt:lpstr>
      <vt:lpstr>A105050</vt:lpstr>
      <vt:lpstr>A105060</vt:lpstr>
      <vt:lpstr>A105070</vt:lpstr>
      <vt:lpstr>A105080</vt:lpstr>
      <vt:lpstr>A105090</vt:lpstr>
      <vt:lpstr>A105100</vt:lpstr>
      <vt:lpstr>A105110</vt:lpstr>
      <vt:lpstr>A105120</vt:lpstr>
      <vt:lpstr>A106000</vt:lpstr>
      <vt:lpstr>A107010</vt:lpstr>
      <vt:lpstr>A107011</vt:lpstr>
      <vt:lpstr>A107012</vt:lpstr>
      <vt:lpstr>A107020</vt:lpstr>
      <vt:lpstr>A107030</vt:lpstr>
      <vt:lpstr>A107040</vt:lpstr>
      <vt:lpstr>A107041</vt:lpstr>
      <vt:lpstr>A107042</vt:lpstr>
      <vt:lpstr>A107050</vt:lpstr>
      <vt:lpstr>A108000</vt:lpstr>
      <vt:lpstr>A108010</vt:lpstr>
      <vt:lpstr>A108020</vt:lpstr>
      <vt:lpstr>A108030</vt:lpstr>
      <vt:lpstr>A109000</vt:lpstr>
      <vt:lpstr>A109010</vt:lpstr>
      <vt:lpstr>'A000000（旧）'!_Hlk498789983</vt:lpstr>
      <vt:lpstr>'A000000（旧）'!_Hlk498791292</vt:lpstr>
      <vt:lpstr>'A109010'!_Hlk499038456</vt:lpstr>
      <vt:lpstr>'A107040'!_Hlk499128624</vt:lpstr>
      <vt:lpstr>'A000000（新）'!_Hlk525015068</vt:lpstr>
      <vt:lpstr>'A000000（新）'!_Hlk525117707</vt:lpstr>
      <vt:lpstr>封面!_Toc499456549</vt:lpstr>
      <vt:lpstr>报表单!_Toc499456551</vt:lpstr>
      <vt:lpstr>'A101020'!_Toc499456559</vt:lpstr>
      <vt:lpstr>'A102020'!_Toc499456563</vt:lpstr>
      <vt:lpstr>'A103000'!_Toc499456565</vt:lpstr>
      <vt:lpstr>'A104000'!_Toc499456567</vt:lpstr>
      <vt:lpstr>'A105080'!Print_Titles</vt:lpstr>
      <vt:lpstr>企业会计准则</vt:lpstr>
      <vt:lpstr>事业单位会计准则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xiao ding</dc:creator>
  <cp:lastModifiedBy>MZH</cp:lastModifiedBy>
  <cp:lastPrinted>2019-12-31T03:52:44Z</cp:lastPrinted>
  <dcterms:created xsi:type="dcterms:W3CDTF">2018-01-06T09:54:00Z</dcterms:created>
  <dcterms:modified xsi:type="dcterms:W3CDTF">2020-01-02T10:57:19Z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